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/>
  </bookViews>
  <sheets>
    <sheet name="дод1_зміни-дод3" sheetId="12" r:id="rId1"/>
    <sheet name="дод2_зміни-дод4" sheetId="13" r:id="rId2"/>
  </sheets>
  <definedNames>
    <definedName name="_xlnm.Print_Titles" localSheetId="0">'дод1_зміни-дод3'!$5:$7</definedName>
    <definedName name="_xlnm.Print_Titles">#REF!</definedName>
    <definedName name="_xlnm.Print_Area" localSheetId="0">'дод1_зміни-дод3'!$A$1:$N$55</definedName>
    <definedName name="_xlnm.Print_Area" localSheetId="1">'дод2_зміни-дод4'!$A$1:$L$14</definedName>
  </definedNames>
  <calcPr calcId="162913"/>
</workbook>
</file>

<file path=xl/calcChain.xml><?xml version="1.0" encoding="utf-8"?>
<calcChain xmlns="http://schemas.openxmlformats.org/spreadsheetml/2006/main">
  <c r="N31" i="12" l="1"/>
  <c r="N32" i="12"/>
  <c r="H31" i="12"/>
  <c r="H32" i="12"/>
  <c r="G31" i="12"/>
  <c r="G32" i="12"/>
  <c r="G33" i="12"/>
  <c r="F31" i="12"/>
  <c r="F32" i="12"/>
  <c r="E31" i="12"/>
  <c r="E32" i="12"/>
  <c r="E33" i="12"/>
  <c r="D31" i="12"/>
  <c r="D32" i="12"/>
  <c r="N33" i="12"/>
  <c r="H33" i="12"/>
  <c r="F33" i="12"/>
  <c r="D33" i="12"/>
  <c r="N9" i="12"/>
  <c r="N10" i="12"/>
  <c r="N11" i="12"/>
  <c r="G9" i="12"/>
  <c r="G10" i="12"/>
  <c r="F9" i="12"/>
  <c r="F10" i="12"/>
  <c r="E10" i="12"/>
  <c r="E9" i="12"/>
  <c r="D9" i="12"/>
  <c r="D10" i="12"/>
  <c r="D11" i="12"/>
  <c r="E11" i="12"/>
  <c r="F11" i="12"/>
  <c r="G11" i="12"/>
  <c r="O9" i="12" l="1"/>
  <c r="O32" i="12"/>
</calcChain>
</file>

<file path=xl/sharedStrings.xml><?xml version="1.0" encoding="utf-8"?>
<sst xmlns="http://schemas.openxmlformats.org/spreadsheetml/2006/main" count="250" uniqueCount="104">
  <si>
    <t>Всього</t>
  </si>
  <si>
    <t>Спеціальний фонд</t>
  </si>
  <si>
    <t/>
  </si>
  <si>
    <t>Загальний фонд</t>
  </si>
  <si>
    <t>(тис. грн)</t>
  </si>
  <si>
    <t>0411</t>
  </si>
  <si>
    <t>0482</t>
  </si>
  <si>
    <t>0950</t>
  </si>
  <si>
    <t>0421</t>
  </si>
  <si>
    <t>Міжнародна діяльність у галузі рибного  господарства</t>
  </si>
  <si>
    <t>0423</t>
  </si>
  <si>
    <t>2702090</t>
  </si>
  <si>
    <t>Організація діяльності рибовідтворювальних комплексів та інших бюджетних установ  у сфері рибного господарства</t>
  </si>
  <si>
    <t>2702020</t>
  </si>
  <si>
    <t>Керівництво та управління у сфері рибного господарства</t>
  </si>
  <si>
    <t>2702010</t>
  </si>
  <si>
    <t>Державне агентство рибного господарства України</t>
  </si>
  <si>
    <t>2702000</t>
  </si>
  <si>
    <t>Міністерство захисту довкілля та природних ресурсів України</t>
  </si>
  <si>
    <t>2700000</t>
  </si>
  <si>
    <t>Проведення інвентаризації земель та оновлення картографічної основи Державного земельного кадастру</t>
  </si>
  <si>
    <t>1202620</t>
  </si>
  <si>
    <t>Загальнодержавні топографо-геодезичні та картографічні роботи, демаркація та делімітація державного кордону</t>
  </si>
  <si>
    <t>1202030</t>
  </si>
  <si>
    <t>Проведення земельної реформи</t>
  </si>
  <si>
    <t>1202020</t>
  </si>
  <si>
    <t>Керівництво та управління у сфері геодезії, картографії та кадастру</t>
  </si>
  <si>
    <t>1202010</t>
  </si>
  <si>
    <t>Державна служба України з питань геодезії, картографії та кадастру</t>
  </si>
  <si>
    <t>1202000</t>
  </si>
  <si>
    <t>1201270</t>
  </si>
  <si>
    <t>Фінансова підтримка сільгосптоваровиробників</t>
  </si>
  <si>
    <t>1201150</t>
  </si>
  <si>
    <t>Підвищення кваліфікації фахівців агропромислового комплексу</t>
  </si>
  <si>
    <t>1201060</t>
  </si>
  <si>
    <t xml:space="preserve">Наукова і науково-технічна діяльність у сфері розвитку агропромислового комплексу,  стандартизації та сертифікації сільськогосподарської продукції </t>
  </si>
  <si>
    <t>1201050</t>
  </si>
  <si>
    <t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t>
  </si>
  <si>
    <t>1201030</t>
  </si>
  <si>
    <t xml:space="preserve">Керівництво та управління у сфері розвитку економіки, торгівлі та сільського господарства </t>
  </si>
  <si>
    <t>0132</t>
  </si>
  <si>
    <t>1201010</t>
  </si>
  <si>
    <t>Апарат Міністерства розвитку економіки, торгівлі та сільського господарства України</t>
  </si>
  <si>
    <t>1201000</t>
  </si>
  <si>
    <t>Міністерство розвитку економіки, торгівлі та сільського господарства України</t>
  </si>
  <si>
    <t>1200000</t>
  </si>
  <si>
    <t>комунальні послуги та енергоносії</t>
  </si>
  <si>
    <t>видатки розвитку</t>
  </si>
  <si>
    <t>видатки споживання</t>
  </si>
  <si>
    <t>Код функціональної класифікації видатків та кредитування бюджету</t>
  </si>
  <si>
    <t>Код програмної класифікації видатків та кредитування державного бюджету</t>
  </si>
  <si>
    <t>з них:</t>
  </si>
  <si>
    <t>Разом:</t>
  </si>
  <si>
    <t>Міністерство аграрної політики та продовольства України</t>
  </si>
  <si>
    <t>Апарат Міністерства аграрної політики та продовольства України</t>
  </si>
  <si>
    <t>Організація і регулювання діяльності установ в системі агропромислового комплексу</t>
  </si>
  <si>
    <t>Організація та функціонування Аграрного фонду</t>
  </si>
  <si>
    <t>Апарат Міністерства захисту довкілля та природних ресурсів України</t>
  </si>
  <si>
    <t>2701040</t>
  </si>
  <si>
    <t>0530</t>
  </si>
  <si>
    <t xml:space="preserve">Наукова і науково-технічна діяльність у сфері захисту довкілля та природних ресурсів </t>
  </si>
  <si>
    <t>2708000</t>
  </si>
  <si>
    <t>Державне агентство України з управління зоною відчуження</t>
  </si>
  <si>
    <t>Підтримка у безпечному стані енергоблоків та об'єкта "Укриття" та заходи щодо підготовки до зняття з експлуатації Чорнобильської АЕС</t>
  </si>
  <si>
    <t>3800000</t>
  </si>
  <si>
    <t>Міністерство культури та інформаційної політики України</t>
  </si>
  <si>
    <t>3801000</t>
  </si>
  <si>
    <t>Апарат Міністерства культури та інформаційної політики України</t>
  </si>
  <si>
    <t>3801170</t>
  </si>
  <si>
    <t>0829</t>
  </si>
  <si>
    <t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t>
  </si>
  <si>
    <t>0513</t>
  </si>
  <si>
    <t>Керівництво та управління у сфері агропромислового комплексу</t>
  </si>
  <si>
    <t>Наукова і науково-технічна діяльність у сфері розвитку агропромислового комплексу, стандартизації та сертифікації сільськогосподарської продукції</t>
  </si>
  <si>
    <t>Всього:</t>
  </si>
  <si>
    <t>Наукова і науково-технічна діяльність у сфері рибного господарства</t>
  </si>
  <si>
    <t>Зміни до додатка № 3 до Закону України "Про Державний бюджет України на 2021 рік"
"Розподіл видатків Державного бюджету України на 2021 рік"</t>
  </si>
  <si>
    <t>3400000</t>
  </si>
  <si>
    <t>Міністерство молоді та спорту України</t>
  </si>
  <si>
    <t>3401000</t>
  </si>
  <si>
    <t>Апарат Міністерства молоді та спорту України</t>
  </si>
  <si>
    <t>3401010</t>
  </si>
  <si>
    <t>1040</t>
  </si>
  <si>
    <t>Керівництво та управління у сфері молоді та спорту</t>
  </si>
  <si>
    <t>3401120</t>
  </si>
  <si>
    <t>0810</t>
  </si>
  <si>
    <t>Підготовка і участь національних збірних команд в Паралімпійських  і Дефлімпійських іграх</t>
  </si>
  <si>
    <t>Найменування
згідно з відомчою і програмною класифікаціями 
видатків та кредитування державного бюджету</t>
  </si>
  <si>
    <t>оплата 
праці</t>
  </si>
  <si>
    <t xml:space="preserve">Додаток № 1 
до Закону України "Про внесення змін до 
додатків № 3 та № 4 до Закону України 
"Про Державний бюджет України на 2021 рік" </t>
  </si>
  <si>
    <t>Організація діяльності рибовідтворювальних комплексів та інших бюджетних установ у сфері рибного господарства</t>
  </si>
  <si>
    <t xml:space="preserve">Додаток № 2 
до Закону України  "Про внесення змін до 
додатків № 3 та № 4 до Закону України 
"Про Державний бюджет України на 2021 рік" </t>
  </si>
  <si>
    <t>Зміни до додатка № 4 до Закону України "Про Державний бюджет України на 2021 рік" 
"Повернення кредитів до Державного бюджету України та розподіл надання кредитів з Державного бюджету України в 2021 році"</t>
  </si>
  <si>
    <t>Найменування
згідно з відомчою і програмною класифікаціями видатків та кредитування державного бюджету</t>
  </si>
  <si>
    <t>Надання кредитів</t>
  </si>
  <si>
    <t>Повернення кредитів</t>
  </si>
  <si>
    <t>Кредитування - всього</t>
  </si>
  <si>
    <t xml:space="preserve">
Загальний 
фонд</t>
  </si>
  <si>
    <t xml:space="preserve">
Спеціальний фонд</t>
  </si>
  <si>
    <t xml:space="preserve">
Разом</t>
  </si>
  <si>
    <t>1201190</t>
  </si>
  <si>
    <t>Повернення кредитів, наданих з державного бюджету фермерським господарствам</t>
  </si>
  <si>
    <t>1201200</t>
  </si>
  <si>
    <t>Надання кредитів фермерським господарствам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</si>
</sst>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₴_-;\-* #,##0.00_₴_-;_-* &quot;-&quot;??_₴_-;_-@_-"/>
  </numFmts>
  <fonts count="20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3" fillId="0" borderId="0"/>
    <xf numFmtId="0" fontId="7" fillId="0" borderId="0"/>
    <xf numFmtId="165" fontId="7" fillId="0" borderId="0" applyFont="0" applyFill="0" applyBorder="0" applyAlignment="0" applyProtection="0"/>
  </cellStyleXfs>
  <cellXfs count="76">
    <xf numFmtId="0" fontId="0" fillId="0" borderId="0" xfId="0"/>
    <xf numFmtId="0" fontId="10" fillId="0" borderId="0" xfId="0" applyFont="1" applyFill="1"/>
    <xf numFmtId="0" fontId="1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Fill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vertical="top" wrapText="1"/>
    </xf>
    <xf numFmtId="0" fontId="10" fillId="0" borderId="5" xfId="0" applyNumberFormat="1" applyFont="1" applyFill="1" applyBorder="1" applyAlignment="1" applyProtection="1">
      <alignment vertical="top" wrapText="1"/>
    </xf>
    <xf numFmtId="164" fontId="6" fillId="0" borderId="5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vertical="top" wrapText="1"/>
    </xf>
    <xf numFmtId="164" fontId="6" fillId="0" borderId="5" xfId="0" applyNumberFormat="1" applyFont="1" applyFill="1" applyBorder="1" applyAlignment="1" applyProtection="1">
      <alignment vertical="top"/>
    </xf>
    <xf numFmtId="0" fontId="8" fillId="0" borderId="5" xfId="0" applyNumberFormat="1" applyFont="1" applyFill="1" applyBorder="1" applyAlignment="1" applyProtection="1">
      <alignment vertical="top" wrapText="1"/>
    </xf>
    <xf numFmtId="164" fontId="8" fillId="0" borderId="5" xfId="0" applyNumberFormat="1" applyFont="1" applyFill="1" applyBorder="1" applyAlignment="1" applyProtection="1">
      <alignment vertical="top"/>
    </xf>
    <xf numFmtId="0" fontId="9" fillId="0" borderId="5" xfId="0" applyNumberFormat="1" applyFont="1" applyFill="1" applyBorder="1" applyAlignment="1" applyProtection="1">
      <alignment vertical="top" wrapText="1"/>
    </xf>
    <xf numFmtId="164" fontId="10" fillId="0" borderId="5" xfId="0" applyNumberFormat="1" applyFont="1" applyFill="1" applyBorder="1" applyAlignment="1" applyProtection="1">
      <alignment vertical="top"/>
    </xf>
    <xf numFmtId="0" fontId="10" fillId="0" borderId="5" xfId="0" applyNumberFormat="1" applyFont="1" applyFill="1" applyBorder="1" applyAlignment="1" applyProtection="1">
      <alignment horizontal="center" vertical="top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center" vertical="top"/>
    </xf>
    <xf numFmtId="0" fontId="1" fillId="0" borderId="0" xfId="5" applyNumberFormat="1" applyFont="1" applyFill="1" applyAlignment="1" applyProtection="1"/>
    <xf numFmtId="0" fontId="2" fillId="0" borderId="0" xfId="5" applyNumberFormat="1" applyFont="1" applyFill="1" applyAlignment="1" applyProtection="1"/>
    <xf numFmtId="0" fontId="2" fillId="0" borderId="0" xfId="5" applyFont="1" applyFill="1"/>
    <xf numFmtId="0" fontId="16" fillId="0" borderId="0" xfId="5" applyNumberFormat="1" applyFont="1" applyFill="1" applyAlignment="1" applyProtection="1">
      <alignment horizontal="center"/>
    </xf>
    <xf numFmtId="0" fontId="2" fillId="0" borderId="0" xfId="5" applyFont="1" applyFill="1" applyAlignment="1">
      <alignment horizontal="center"/>
    </xf>
    <xf numFmtId="0" fontId="16" fillId="0" borderId="0" xfId="5" applyNumberFormat="1" applyFont="1" applyFill="1" applyAlignment="1" applyProtection="1">
      <alignment vertical="center" wrapText="1"/>
    </xf>
    <xf numFmtId="0" fontId="17" fillId="0" borderId="0" xfId="5" applyFont="1" applyFill="1" applyAlignment="1">
      <alignment horizontal="right"/>
    </xf>
    <xf numFmtId="0" fontId="2" fillId="0" borderId="0" xfId="5" applyNumberFormat="1" applyFont="1" applyFill="1" applyAlignment="1" applyProtection="1">
      <alignment vertical="top"/>
    </xf>
    <xf numFmtId="0" fontId="2" fillId="0" borderId="0" xfId="5" applyFont="1" applyFill="1" applyAlignment="1">
      <alignment vertical="top"/>
    </xf>
    <xf numFmtId="0" fontId="2" fillId="0" borderId="7" xfId="5" applyNumberFormat="1" applyFont="1" applyFill="1" applyBorder="1" applyAlignment="1" applyProtection="1">
      <alignment horizontal="center" vertical="top" wrapText="1"/>
    </xf>
    <xf numFmtId="0" fontId="2" fillId="0" borderId="6" xfId="5" applyNumberFormat="1" applyFont="1" applyFill="1" applyBorder="1" applyAlignment="1" applyProtection="1">
      <alignment horizontal="center" vertical="top" wrapText="1"/>
    </xf>
    <xf numFmtId="0" fontId="6" fillId="0" borderId="5" xfId="5" applyNumberFormat="1" applyFont="1" applyFill="1" applyBorder="1" applyAlignment="1" applyProtection="1">
      <alignment horizontal="center" vertical="top"/>
    </xf>
    <xf numFmtId="0" fontId="5" fillId="0" borderId="5" xfId="5" applyNumberFormat="1" applyFont="1" applyFill="1" applyBorder="1" applyAlignment="1" applyProtection="1">
      <alignment horizontal="center" vertical="top"/>
    </xf>
    <xf numFmtId="0" fontId="6" fillId="0" borderId="5" xfId="5" applyNumberFormat="1" applyFont="1" applyFill="1" applyBorder="1" applyAlignment="1" applyProtection="1">
      <alignment vertical="top" wrapText="1"/>
    </xf>
    <xf numFmtId="164" fontId="6" fillId="0" borderId="5" xfId="5" applyNumberFormat="1" applyFont="1" applyFill="1" applyBorder="1" applyAlignment="1" applyProtection="1">
      <alignment vertical="top"/>
    </xf>
    <xf numFmtId="0" fontId="5" fillId="0" borderId="5" xfId="5" applyNumberFormat="1" applyFont="1" applyFill="1" applyBorder="1" applyAlignment="1" applyProtection="1">
      <alignment vertical="top" wrapText="1"/>
    </xf>
    <xf numFmtId="164" fontId="5" fillId="0" borderId="5" xfId="5" applyNumberFormat="1" applyFont="1" applyFill="1" applyBorder="1" applyAlignment="1" applyProtection="1">
      <alignment vertical="top"/>
    </xf>
    <xf numFmtId="0" fontId="2" fillId="0" borderId="5" xfId="5" applyNumberFormat="1" applyFont="1" applyFill="1" applyBorder="1" applyAlignment="1" applyProtection="1">
      <alignment horizontal="center" vertical="top"/>
    </xf>
    <xf numFmtId="0" fontId="2" fillId="0" borderId="5" xfId="5" applyNumberFormat="1" applyFont="1" applyFill="1" applyBorder="1" applyAlignment="1" applyProtection="1">
      <alignment vertical="top" wrapText="1"/>
    </xf>
    <xf numFmtId="164" fontId="19" fillId="0" borderId="5" xfId="5" applyNumberFormat="1" applyFont="1" applyFill="1" applyBorder="1" applyAlignment="1" applyProtection="1">
      <alignment vertical="top"/>
    </xf>
    <xf numFmtId="0" fontId="18" fillId="0" borderId="0" xfId="5" applyFont="1" applyFill="1" applyAlignment="1">
      <alignment vertical="top"/>
    </xf>
    <xf numFmtId="49" fontId="2" fillId="0" borderId="5" xfId="5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5" applyNumberFormat="1" applyFont="1" applyFill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0" fontId="17" fillId="0" borderId="7" xfId="5" applyNumberFormat="1" applyFont="1" applyFill="1" applyBorder="1" applyAlignment="1" applyProtection="1">
      <alignment horizontal="center" vertical="top" wrapText="1"/>
    </xf>
    <xf numFmtId="0" fontId="17" fillId="0" borderId="6" xfId="5" applyNumberFormat="1" applyFont="1" applyFill="1" applyBorder="1" applyAlignment="1" applyProtection="1">
      <alignment horizontal="center" vertical="top" wrapText="1"/>
    </xf>
    <xf numFmtId="0" fontId="18" fillId="0" borderId="6" xfId="5" applyNumberFormat="1" applyFont="1" applyFill="1" applyBorder="1" applyAlignment="1" applyProtection="1">
      <alignment horizontal="center" vertical="top" wrapText="1"/>
    </xf>
    <xf numFmtId="0" fontId="1" fillId="0" borderId="5" xfId="5" applyNumberFormat="1" applyFont="1" applyFill="1" applyBorder="1" applyAlignment="1" applyProtection="1">
      <alignment horizontal="center" vertical="top" wrapText="1"/>
    </xf>
    <xf numFmtId="0" fontId="1" fillId="0" borderId="6" xfId="5" applyNumberFormat="1" applyFont="1" applyFill="1" applyBorder="1" applyAlignment="1" applyProtection="1">
      <alignment horizontal="center" vertical="top" wrapText="1"/>
    </xf>
    <xf numFmtId="0" fontId="1" fillId="0" borderId="10" xfId="5" applyNumberFormat="1" applyFont="1" applyFill="1" applyBorder="1" applyAlignment="1" applyProtection="1">
      <alignment horizontal="center" vertical="top" wrapText="1"/>
    </xf>
    <xf numFmtId="0" fontId="1" fillId="0" borderId="7" xfId="5" applyNumberFormat="1" applyFont="1" applyFill="1" applyBorder="1" applyAlignment="1" applyProtection="1">
      <alignment horizontal="center" vertical="top" wrapText="1"/>
    </xf>
  </cellXfs>
  <cellStyles count="10">
    <cellStyle name="Normal_Доходи" xfId="1"/>
    <cellStyle name="Звичайний" xfId="0" builtinId="0"/>
    <cellStyle name="Звичайний 2" xfId="2"/>
    <cellStyle name="Звичайний 2 3" xfId="3"/>
    <cellStyle name="Звичайний 2 3 2" xfId="4"/>
    <cellStyle name="Звичайний 3" xfId="5"/>
    <cellStyle name="Звичайний 3 2" xfId="6"/>
    <cellStyle name="Звичайний 4" xfId="7"/>
    <cellStyle name="Обычный 2" xfId="8"/>
    <cellStyle name="Фінансовий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showZeros="0" tabSelected="1" zoomScaleNormal="100" zoomScaleSheetLayoutView="80" workbookViewId="0"/>
  </sheetViews>
  <sheetFormatPr defaultColWidth="9.1640625" defaultRowHeight="12.75" x14ac:dyDescent="0.2"/>
  <cols>
    <col min="1" max="2" width="11.5" style="2" customWidth="1"/>
    <col min="3" max="3" width="48.6640625" style="2" customWidth="1"/>
    <col min="4" max="4" width="18.5" style="2" customWidth="1"/>
    <col min="5" max="5" width="16.83203125" style="2" customWidth="1"/>
    <col min="6" max="8" width="15" style="2" customWidth="1"/>
    <col min="9" max="9" width="15.5" style="2" customWidth="1"/>
    <col min="10" max="12" width="15" style="2" customWidth="1"/>
    <col min="13" max="13" width="14.83203125" style="2" customWidth="1"/>
    <col min="14" max="14" width="18.5" style="2" customWidth="1"/>
    <col min="15" max="15" width="4" style="1" customWidth="1"/>
    <col min="16" max="18" width="9.1640625" style="1" customWidth="1"/>
    <col min="19" max="16384" width="9.1640625" style="1"/>
  </cols>
  <sheetData>
    <row r="1" spans="1:18" ht="27" customHeight="1" x14ac:dyDescent="0.2"/>
    <row r="2" spans="1:18" ht="68.45" customHeight="1" x14ac:dyDescent="0.2">
      <c r="D2" s="3"/>
      <c r="E2" s="3"/>
      <c r="F2" s="3"/>
      <c r="G2" s="3"/>
      <c r="H2" s="3"/>
      <c r="I2" s="3"/>
      <c r="J2" s="3"/>
      <c r="K2" s="53" t="s">
        <v>89</v>
      </c>
      <c r="L2" s="53"/>
      <c r="M2" s="53"/>
      <c r="N2" s="53"/>
    </row>
    <row r="3" spans="1:18" ht="52.9" customHeight="1" x14ac:dyDescent="0.2">
      <c r="A3" s="54" t="s">
        <v>76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ht="18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4"/>
      <c r="M4" s="4"/>
      <c r="N4" s="13" t="s">
        <v>4</v>
      </c>
    </row>
    <row r="5" spans="1:18" ht="17.45" customHeight="1" x14ac:dyDescent="0.2">
      <c r="A5" s="62" t="s">
        <v>50</v>
      </c>
      <c r="B5" s="65" t="s">
        <v>49</v>
      </c>
      <c r="C5" s="66" t="s">
        <v>87</v>
      </c>
      <c r="D5" s="59" t="s">
        <v>3</v>
      </c>
      <c r="E5" s="56"/>
      <c r="F5" s="55"/>
      <c r="G5" s="55"/>
      <c r="H5" s="60"/>
      <c r="I5" s="55" t="s">
        <v>1</v>
      </c>
      <c r="J5" s="56"/>
      <c r="K5" s="55"/>
      <c r="L5" s="55"/>
      <c r="M5" s="56"/>
      <c r="N5" s="59" t="s">
        <v>52</v>
      </c>
    </row>
    <row r="6" spans="1:18" x14ac:dyDescent="0.2">
      <c r="A6" s="62"/>
      <c r="B6" s="65"/>
      <c r="C6" s="66"/>
      <c r="D6" s="63" t="s">
        <v>0</v>
      </c>
      <c r="E6" s="61" t="s">
        <v>48</v>
      </c>
      <c r="F6" s="57" t="s">
        <v>51</v>
      </c>
      <c r="G6" s="58"/>
      <c r="H6" s="61" t="s">
        <v>47</v>
      </c>
      <c r="I6" s="63" t="s">
        <v>0</v>
      </c>
      <c r="J6" s="61" t="s">
        <v>48</v>
      </c>
      <c r="K6" s="57" t="s">
        <v>51</v>
      </c>
      <c r="L6" s="58"/>
      <c r="M6" s="61" t="s">
        <v>47</v>
      </c>
      <c r="N6" s="59"/>
    </row>
    <row r="7" spans="1:18" ht="48.75" customHeight="1" x14ac:dyDescent="0.2">
      <c r="A7" s="62"/>
      <c r="B7" s="65"/>
      <c r="C7" s="66"/>
      <c r="D7" s="64"/>
      <c r="E7" s="61"/>
      <c r="F7" s="27" t="s">
        <v>88</v>
      </c>
      <c r="G7" s="28" t="s">
        <v>46</v>
      </c>
      <c r="H7" s="61"/>
      <c r="I7" s="63"/>
      <c r="J7" s="61"/>
      <c r="K7" s="27" t="s">
        <v>88</v>
      </c>
      <c r="L7" s="28" t="s">
        <v>46</v>
      </c>
      <c r="M7" s="61"/>
      <c r="N7" s="59"/>
    </row>
    <row r="8" spans="1:18" ht="23.45" customHeight="1" x14ac:dyDescent="0.2">
      <c r="A8" s="9"/>
      <c r="B8" s="9"/>
      <c r="C8" s="14" t="s">
        <v>74</v>
      </c>
      <c r="D8" s="9">
        <v>1183857335.7</v>
      </c>
      <c r="E8" s="9">
        <v>1082553811.2</v>
      </c>
      <c r="F8" s="9">
        <v>205455462.30000001</v>
      </c>
      <c r="G8" s="9">
        <v>8352724.2000000002</v>
      </c>
      <c r="H8" s="9">
        <v>99803524.5</v>
      </c>
      <c r="I8" s="9">
        <v>136295287.5</v>
      </c>
      <c r="J8" s="9">
        <v>59317879</v>
      </c>
      <c r="K8" s="9">
        <v>7635242.5999999996</v>
      </c>
      <c r="L8" s="9">
        <v>2568515.5</v>
      </c>
      <c r="M8" s="9">
        <v>76977408.5</v>
      </c>
      <c r="N8" s="9">
        <v>1320152623.2</v>
      </c>
      <c r="O8" s="12"/>
    </row>
    <row r="9" spans="1:18" ht="28.9" customHeight="1" x14ac:dyDescent="0.2">
      <c r="A9" s="15" t="s">
        <v>45</v>
      </c>
      <c r="B9" s="16"/>
      <c r="C9" s="22" t="s">
        <v>44</v>
      </c>
      <c r="D9" s="23">
        <f>6470448.9+5552.6</f>
        <v>6476001.5</v>
      </c>
      <c r="E9" s="23">
        <f>5794621.8+5552.6</f>
        <v>5800174.3999999994</v>
      </c>
      <c r="F9" s="23">
        <f>3920082.2+3560.3</f>
        <v>3923642.5</v>
      </c>
      <c r="G9" s="23">
        <f>70232.9+104.3</f>
        <v>70337.2</v>
      </c>
      <c r="H9" s="23">
        <v>675827.1</v>
      </c>
      <c r="I9" s="23">
        <v>2985360.4000000004</v>
      </c>
      <c r="J9" s="23">
        <v>1875079.5</v>
      </c>
      <c r="K9" s="23">
        <v>817455</v>
      </c>
      <c r="L9" s="23">
        <v>93886.1</v>
      </c>
      <c r="M9" s="23">
        <v>1110280.8999999999</v>
      </c>
      <c r="N9" s="23">
        <f>9455809.3+5552.6</f>
        <v>9461361.9000000004</v>
      </c>
      <c r="O9" s="11">
        <f>O10</f>
        <v>0</v>
      </c>
    </row>
    <row r="10" spans="1:18" ht="28.9" customHeight="1" x14ac:dyDescent="0.2">
      <c r="A10" s="16" t="s">
        <v>43</v>
      </c>
      <c r="B10" s="16"/>
      <c r="C10" s="24" t="s">
        <v>42</v>
      </c>
      <c r="D10" s="23">
        <f>654255+5552.6</f>
        <v>659807.6</v>
      </c>
      <c r="E10" s="23">
        <f>597776.1+5552.6</f>
        <v>603328.69999999995</v>
      </c>
      <c r="F10" s="23">
        <f>387423.9+3560.3</f>
        <v>390984.2</v>
      </c>
      <c r="G10" s="23">
        <f>9650.8+104.3</f>
        <v>9755.0999999999985</v>
      </c>
      <c r="H10" s="23">
        <v>56478.9</v>
      </c>
      <c r="I10" s="23">
        <v>206638</v>
      </c>
      <c r="J10" s="23">
        <v>206538</v>
      </c>
      <c r="K10" s="23">
        <v>0</v>
      </c>
      <c r="L10" s="23">
        <v>0</v>
      </c>
      <c r="M10" s="23">
        <v>100</v>
      </c>
      <c r="N10" s="23">
        <f>860893+5552.6</f>
        <v>866445.6</v>
      </c>
    </row>
    <row r="11" spans="1:18" ht="28.9" customHeight="1" x14ac:dyDescent="0.2">
      <c r="A11" s="17" t="s">
        <v>41</v>
      </c>
      <c r="B11" s="17" t="s">
        <v>40</v>
      </c>
      <c r="C11" s="8" t="s">
        <v>39</v>
      </c>
      <c r="D11" s="25">
        <f>525143.3+5552.6</f>
        <v>530695.9</v>
      </c>
      <c r="E11" s="25">
        <f>515943.3+5552.6</f>
        <v>521495.89999999997</v>
      </c>
      <c r="F11" s="25">
        <f>382462.9+3560.3</f>
        <v>386023.2</v>
      </c>
      <c r="G11" s="25">
        <f>9530.6+104.3</f>
        <v>9634.9</v>
      </c>
      <c r="H11" s="25">
        <v>9200</v>
      </c>
      <c r="I11" s="25">
        <v>400</v>
      </c>
      <c r="J11" s="25">
        <v>300</v>
      </c>
      <c r="K11" s="25">
        <v>0</v>
      </c>
      <c r="L11" s="25">
        <v>0</v>
      </c>
      <c r="M11" s="25">
        <v>100</v>
      </c>
      <c r="N11" s="25">
        <f>525543.3+5552.6</f>
        <v>531095.9</v>
      </c>
      <c r="O11" s="5"/>
      <c r="P11" s="1" t="s">
        <v>2</v>
      </c>
      <c r="Q11" s="1" t="s">
        <v>2</v>
      </c>
      <c r="R11" s="1" t="s">
        <v>2</v>
      </c>
    </row>
    <row r="12" spans="1:18" ht="67.900000000000006" customHeight="1" x14ac:dyDescent="0.2">
      <c r="A12" s="17" t="s">
        <v>38</v>
      </c>
      <c r="B12" s="17" t="s">
        <v>5</v>
      </c>
      <c r="C12" s="8" t="s">
        <v>37</v>
      </c>
      <c r="D12" s="25">
        <v>69612.100000000006</v>
      </c>
      <c r="E12" s="25">
        <v>64396.1</v>
      </c>
      <c r="F12" s="25">
        <v>0</v>
      </c>
      <c r="G12" s="25">
        <v>0</v>
      </c>
      <c r="H12" s="25">
        <v>5216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69612.100000000006</v>
      </c>
      <c r="O12" s="5"/>
      <c r="P12" s="1" t="s">
        <v>2</v>
      </c>
      <c r="Q12" s="1" t="s">
        <v>2</v>
      </c>
      <c r="R12" s="1" t="s">
        <v>2</v>
      </c>
    </row>
    <row r="13" spans="1:18" ht="42" customHeight="1" x14ac:dyDescent="0.2">
      <c r="A13" s="17" t="s">
        <v>36</v>
      </c>
      <c r="B13" s="17" t="s">
        <v>6</v>
      </c>
      <c r="C13" s="8" t="s">
        <v>35</v>
      </c>
      <c r="D13" s="25"/>
      <c r="E13" s="25">
        <v>0</v>
      </c>
      <c r="F13" s="25">
        <v>0</v>
      </c>
      <c r="G13" s="25">
        <v>0</v>
      </c>
      <c r="H13" s="25"/>
      <c r="I13" s="25"/>
      <c r="J13" s="25">
        <v>0</v>
      </c>
      <c r="K13" s="25">
        <v>0</v>
      </c>
      <c r="L13" s="25">
        <v>0</v>
      </c>
      <c r="M13" s="25"/>
      <c r="N13" s="25">
        <v>0</v>
      </c>
      <c r="O13" s="5"/>
      <c r="P13" s="1" t="s">
        <v>2</v>
      </c>
      <c r="Q13" s="1" t="s">
        <v>2</v>
      </c>
      <c r="R13" s="1" t="s">
        <v>2</v>
      </c>
    </row>
    <row r="14" spans="1:18" ht="28.9" customHeight="1" x14ac:dyDescent="0.2">
      <c r="A14" s="17" t="s">
        <v>34</v>
      </c>
      <c r="B14" s="17" t="s">
        <v>7</v>
      </c>
      <c r="C14" s="8" t="s">
        <v>33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>
        <v>0</v>
      </c>
      <c r="O14" s="5"/>
      <c r="P14" s="1" t="s">
        <v>2</v>
      </c>
      <c r="Q14" s="1" t="s">
        <v>2</v>
      </c>
      <c r="R14" s="1" t="s">
        <v>2</v>
      </c>
    </row>
    <row r="15" spans="1:18" ht="17.45" customHeight="1" x14ac:dyDescent="0.2">
      <c r="A15" s="17" t="s">
        <v>32</v>
      </c>
      <c r="B15" s="17" t="s">
        <v>8</v>
      </c>
      <c r="C15" s="8" t="s">
        <v>31</v>
      </c>
      <c r="D15" s="25"/>
      <c r="E15" s="25">
        <v>0</v>
      </c>
      <c r="F15" s="25">
        <v>0</v>
      </c>
      <c r="G15" s="25">
        <v>0</v>
      </c>
      <c r="H15" s="25"/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5"/>
      <c r="P15" s="1" t="s">
        <v>2</v>
      </c>
      <c r="Q15" s="1" t="s">
        <v>2</v>
      </c>
      <c r="R15" s="1" t="s">
        <v>2</v>
      </c>
    </row>
    <row r="16" spans="1:18" ht="17.45" customHeight="1" x14ac:dyDescent="0.2">
      <c r="A16" s="17" t="s">
        <v>30</v>
      </c>
      <c r="B16" s="17" t="s">
        <v>8</v>
      </c>
      <c r="C16" s="8" t="s">
        <v>56</v>
      </c>
      <c r="D16" s="25">
        <v>7092.5</v>
      </c>
      <c r="E16" s="25">
        <v>7092.5</v>
      </c>
      <c r="F16" s="25">
        <v>4961</v>
      </c>
      <c r="G16" s="25">
        <v>120.2</v>
      </c>
      <c r="H16" s="25">
        <v>0</v>
      </c>
      <c r="I16" s="25"/>
      <c r="J16" s="25"/>
      <c r="K16" s="25"/>
      <c r="L16" s="25"/>
      <c r="M16" s="25"/>
      <c r="N16" s="25">
        <v>7092.5</v>
      </c>
      <c r="O16" s="5"/>
      <c r="P16" s="1" t="s">
        <v>2</v>
      </c>
      <c r="Q16" s="1" t="s">
        <v>2</v>
      </c>
      <c r="R16" s="1" t="s">
        <v>2</v>
      </c>
    </row>
    <row r="17" spans="1:18" ht="28.9" customHeight="1" x14ac:dyDescent="0.2">
      <c r="A17" s="16" t="s">
        <v>29</v>
      </c>
      <c r="B17" s="16"/>
      <c r="C17" s="24" t="s">
        <v>28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</row>
    <row r="18" spans="1:18" ht="28.9" customHeight="1" x14ac:dyDescent="0.2">
      <c r="A18" s="17" t="s">
        <v>27</v>
      </c>
      <c r="B18" s="17" t="s">
        <v>8</v>
      </c>
      <c r="C18" s="8" t="s">
        <v>26</v>
      </c>
      <c r="D18" s="25"/>
      <c r="E18" s="25"/>
      <c r="F18" s="25"/>
      <c r="G18" s="25"/>
      <c r="H18" s="25"/>
      <c r="I18" s="25"/>
      <c r="J18" s="25"/>
      <c r="K18" s="25"/>
      <c r="L18" s="25"/>
      <c r="M18" s="25">
        <v>0</v>
      </c>
      <c r="N18" s="25">
        <v>0</v>
      </c>
      <c r="O18" s="5"/>
      <c r="P18" s="1" t="s">
        <v>2</v>
      </c>
      <c r="Q18" s="1" t="s">
        <v>2</v>
      </c>
      <c r="R18" s="1" t="s">
        <v>2</v>
      </c>
    </row>
    <row r="19" spans="1:18" ht="17.45" customHeight="1" x14ac:dyDescent="0.2">
      <c r="A19" s="17" t="s">
        <v>25</v>
      </c>
      <c r="B19" s="17" t="s">
        <v>8</v>
      </c>
      <c r="C19" s="8" t="s">
        <v>24</v>
      </c>
      <c r="D19" s="25"/>
      <c r="E19" s="25"/>
      <c r="F19" s="25"/>
      <c r="G19" s="25"/>
      <c r="H19" s="25"/>
      <c r="I19" s="25"/>
      <c r="J19" s="25"/>
      <c r="K19" s="25"/>
      <c r="L19" s="25"/>
      <c r="M19" s="25">
        <v>0</v>
      </c>
      <c r="N19" s="25">
        <v>0</v>
      </c>
      <c r="O19" s="5"/>
      <c r="P19" s="1" t="s">
        <v>2</v>
      </c>
      <c r="Q19" s="1" t="s">
        <v>2</v>
      </c>
      <c r="R19" s="1" t="s">
        <v>2</v>
      </c>
    </row>
    <row r="20" spans="1:18" ht="42" customHeight="1" x14ac:dyDescent="0.2">
      <c r="A20" s="17" t="s">
        <v>23</v>
      </c>
      <c r="B20" s="17" t="s">
        <v>5</v>
      </c>
      <c r="C20" s="8" t="s">
        <v>22</v>
      </c>
      <c r="D20" s="25"/>
      <c r="E20" s="25"/>
      <c r="F20" s="25"/>
      <c r="G20" s="25"/>
      <c r="H20" s="25"/>
      <c r="I20" s="25"/>
      <c r="J20" s="25"/>
      <c r="K20" s="25"/>
      <c r="L20" s="25"/>
      <c r="M20" s="25">
        <v>0</v>
      </c>
      <c r="N20" s="25">
        <v>0</v>
      </c>
      <c r="O20" s="5"/>
      <c r="P20" s="1" t="s">
        <v>2</v>
      </c>
      <c r="Q20" s="1" t="s">
        <v>2</v>
      </c>
      <c r="R20" s="1" t="s">
        <v>2</v>
      </c>
    </row>
    <row r="21" spans="1:18" ht="42" customHeight="1" x14ac:dyDescent="0.2">
      <c r="A21" s="17" t="s">
        <v>21</v>
      </c>
      <c r="B21" s="17" t="s">
        <v>8</v>
      </c>
      <c r="C21" s="8" t="s">
        <v>20</v>
      </c>
      <c r="D21" s="25"/>
      <c r="E21" s="25"/>
      <c r="F21" s="25"/>
      <c r="G21" s="25"/>
      <c r="H21" s="25"/>
      <c r="I21" s="25"/>
      <c r="J21" s="25"/>
      <c r="K21" s="25"/>
      <c r="L21" s="25"/>
      <c r="M21" s="25">
        <v>0</v>
      </c>
      <c r="N21" s="25">
        <v>0</v>
      </c>
      <c r="O21" s="5"/>
      <c r="P21" s="1" t="s">
        <v>2</v>
      </c>
      <c r="Q21" s="1" t="s">
        <v>2</v>
      </c>
      <c r="R21" s="1" t="s">
        <v>2</v>
      </c>
    </row>
    <row r="22" spans="1:18" ht="28.9" customHeight="1" x14ac:dyDescent="0.2">
      <c r="A22" s="15" t="s">
        <v>19</v>
      </c>
      <c r="B22" s="16"/>
      <c r="C22" s="22" t="s">
        <v>18</v>
      </c>
      <c r="D22" s="23">
        <v>6725074.4000000004</v>
      </c>
      <c r="E22" s="23">
        <v>4152213.7</v>
      </c>
      <c r="F22" s="23">
        <v>2931593.1</v>
      </c>
      <c r="G22" s="23">
        <v>383099.3</v>
      </c>
      <c r="H22" s="23">
        <v>2572860.7000000002</v>
      </c>
      <c r="I22" s="23">
        <v>4305199.4000000004</v>
      </c>
      <c r="J22" s="23">
        <v>2582973.7000000002</v>
      </c>
      <c r="K22" s="23">
        <v>361504.69999999995</v>
      </c>
      <c r="L22" s="23">
        <v>1657227.3</v>
      </c>
      <c r="M22" s="23">
        <v>1722225.7</v>
      </c>
      <c r="N22" s="23">
        <v>11030273.800000001</v>
      </c>
      <c r="O22" s="11"/>
    </row>
    <row r="23" spans="1:18" ht="28.9" customHeight="1" x14ac:dyDescent="0.2">
      <c r="A23" s="30">
        <v>2701000</v>
      </c>
      <c r="B23" s="30"/>
      <c r="C23" s="24" t="s">
        <v>57</v>
      </c>
      <c r="D23" s="23">
        <v>875356.8</v>
      </c>
      <c r="E23" s="23">
        <v>685226.2</v>
      </c>
      <c r="F23" s="23">
        <v>478017</v>
      </c>
      <c r="G23" s="23">
        <v>7799.2000000000007</v>
      </c>
      <c r="H23" s="23">
        <v>190130.6</v>
      </c>
      <c r="I23" s="23">
        <v>95160.200000000012</v>
      </c>
      <c r="J23" s="23">
        <v>65983.7</v>
      </c>
      <c r="K23" s="23">
        <v>14969.599999999999</v>
      </c>
      <c r="L23" s="23">
        <v>4000.7000000000003</v>
      </c>
      <c r="M23" s="23">
        <v>29176.5</v>
      </c>
      <c r="N23" s="23">
        <v>970517</v>
      </c>
    </row>
    <row r="24" spans="1:18" ht="28.9" customHeight="1" x14ac:dyDescent="0.2">
      <c r="A24" s="17" t="s">
        <v>58</v>
      </c>
      <c r="B24" s="17" t="s">
        <v>59</v>
      </c>
      <c r="C24" s="8" t="s">
        <v>60</v>
      </c>
      <c r="D24" s="25">
        <v>41700.9</v>
      </c>
      <c r="E24" s="25">
        <v>0</v>
      </c>
      <c r="F24" s="25">
        <v>0</v>
      </c>
      <c r="G24" s="25">
        <v>0</v>
      </c>
      <c r="H24" s="25">
        <v>41700.9</v>
      </c>
      <c r="I24" s="25">
        <v>15150</v>
      </c>
      <c r="J24" s="25">
        <v>0</v>
      </c>
      <c r="K24" s="25">
        <v>0</v>
      </c>
      <c r="L24" s="25">
        <v>0</v>
      </c>
      <c r="M24" s="25">
        <v>15150</v>
      </c>
      <c r="N24" s="25">
        <v>56850.9</v>
      </c>
      <c r="O24" s="5"/>
    </row>
    <row r="25" spans="1:18" ht="19.149999999999999" customHeight="1" x14ac:dyDescent="0.2">
      <c r="A25" s="6" t="s">
        <v>17</v>
      </c>
      <c r="B25" s="6"/>
      <c r="C25" s="7" t="s">
        <v>16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5"/>
    </row>
    <row r="26" spans="1:18" ht="28.9" customHeight="1" x14ac:dyDescent="0.2">
      <c r="A26" s="17" t="s">
        <v>15</v>
      </c>
      <c r="B26" s="17" t="s">
        <v>10</v>
      </c>
      <c r="C26" s="8" t="s">
        <v>14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"/>
      <c r="P26" s="1" t="s">
        <v>2</v>
      </c>
      <c r="Q26" s="1" t="s">
        <v>2</v>
      </c>
      <c r="R26" s="1" t="s">
        <v>2</v>
      </c>
    </row>
    <row r="27" spans="1:18" ht="42" customHeight="1" x14ac:dyDescent="0.2">
      <c r="A27" s="17" t="s">
        <v>13</v>
      </c>
      <c r="B27" s="17" t="s">
        <v>10</v>
      </c>
      <c r="C27" s="8" t="s">
        <v>90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5"/>
      <c r="P27" s="1" t="s">
        <v>2</v>
      </c>
      <c r="Q27" s="1" t="s">
        <v>2</v>
      </c>
      <c r="R27" s="1" t="s">
        <v>2</v>
      </c>
    </row>
    <row r="28" spans="1:18" ht="17.45" customHeight="1" x14ac:dyDescent="0.2">
      <c r="A28" s="17" t="s">
        <v>11</v>
      </c>
      <c r="B28" s="17" t="s">
        <v>10</v>
      </c>
      <c r="C28" s="8" t="s">
        <v>9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5"/>
      <c r="P28" s="1" t="s">
        <v>2</v>
      </c>
      <c r="Q28" s="1" t="s">
        <v>2</v>
      </c>
      <c r="R28" s="1" t="s">
        <v>2</v>
      </c>
    </row>
    <row r="29" spans="1:18" ht="27" x14ac:dyDescent="0.2">
      <c r="A29" s="6" t="s">
        <v>61</v>
      </c>
      <c r="B29" s="6"/>
      <c r="C29" s="7" t="s">
        <v>62</v>
      </c>
      <c r="D29" s="21">
        <v>2047217.8</v>
      </c>
      <c r="E29" s="21">
        <v>65258</v>
      </c>
      <c r="F29" s="21">
        <v>48947</v>
      </c>
      <c r="G29" s="21">
        <v>1930.3999999999999</v>
      </c>
      <c r="H29" s="21">
        <v>1981959.8</v>
      </c>
      <c r="I29" s="21">
        <v>964359.1</v>
      </c>
      <c r="J29" s="21">
        <v>0</v>
      </c>
      <c r="K29" s="21">
        <v>0</v>
      </c>
      <c r="L29" s="21">
        <v>0</v>
      </c>
      <c r="M29" s="21">
        <v>964359.1</v>
      </c>
      <c r="N29" s="21">
        <v>3011576.9</v>
      </c>
      <c r="O29" s="5"/>
    </row>
    <row r="30" spans="1:18" ht="42" customHeight="1" x14ac:dyDescent="0.2">
      <c r="A30" s="17">
        <v>2708120</v>
      </c>
      <c r="B30" s="17" t="s">
        <v>71</v>
      </c>
      <c r="C30" s="8" t="s">
        <v>63</v>
      </c>
      <c r="D30" s="25">
        <v>1354876.2</v>
      </c>
      <c r="E30" s="25">
        <v>0</v>
      </c>
      <c r="F30" s="25">
        <v>0</v>
      </c>
      <c r="G30" s="25">
        <v>0</v>
      </c>
      <c r="H30" s="25">
        <v>1354876.2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1354876.2</v>
      </c>
      <c r="O30" s="5"/>
    </row>
    <row r="31" spans="1:18" ht="28.9" customHeight="1" x14ac:dyDescent="0.2">
      <c r="A31" s="15">
        <v>2800000</v>
      </c>
      <c r="B31" s="16"/>
      <c r="C31" s="22" t="s">
        <v>53</v>
      </c>
      <c r="D31" s="23">
        <f>6713257.1-5552.6</f>
        <v>6707704.5</v>
      </c>
      <c r="E31" s="23">
        <f>1958406.3-5454.4</f>
        <v>1952951.9000000001</v>
      </c>
      <c r="F31" s="23">
        <f>1363049.1-3560.3</f>
        <v>1359488.8</v>
      </c>
      <c r="G31" s="23">
        <f>59790-104.3</f>
        <v>59685.7</v>
      </c>
      <c r="H31" s="23">
        <f>4754850.8-98.2</f>
        <v>4754752.5999999996</v>
      </c>
      <c r="I31" s="23">
        <v>147023.29999999999</v>
      </c>
      <c r="J31" s="23">
        <v>46938.400000000001</v>
      </c>
      <c r="K31" s="23">
        <v>12144.7</v>
      </c>
      <c r="L31" s="23">
        <v>1975.3</v>
      </c>
      <c r="M31" s="23">
        <v>100084.9</v>
      </c>
      <c r="N31" s="23">
        <f>6860280.4-5552.6</f>
        <v>6854727.8000000007</v>
      </c>
      <c r="O31" s="11"/>
    </row>
    <row r="32" spans="1:18" ht="28.9" customHeight="1" x14ac:dyDescent="0.2">
      <c r="A32" s="16">
        <v>2801000</v>
      </c>
      <c r="B32" s="16"/>
      <c r="C32" s="24" t="s">
        <v>54</v>
      </c>
      <c r="D32" s="23">
        <f>4767778.6-5552.6</f>
        <v>4762226</v>
      </c>
      <c r="E32" s="23">
        <f>196673.7-5454.4</f>
        <v>191219.30000000002</v>
      </c>
      <c r="F32" s="23">
        <f>146149.6-3560.3</f>
        <v>142589.30000000002</v>
      </c>
      <c r="G32" s="23">
        <f>3446.9-104.3</f>
        <v>3342.6</v>
      </c>
      <c r="H32" s="23">
        <f>4571104.9-98.2</f>
        <v>4571006.7</v>
      </c>
      <c r="I32" s="23">
        <v>146798.79999999999</v>
      </c>
      <c r="J32" s="23">
        <v>46713.9</v>
      </c>
      <c r="K32" s="23">
        <v>12144.7</v>
      </c>
      <c r="L32" s="23">
        <v>1957.3</v>
      </c>
      <c r="M32" s="23">
        <v>100084.9</v>
      </c>
      <c r="N32" s="23">
        <f>4914577.4-5552.6</f>
        <v>4909024.8000000007</v>
      </c>
      <c r="O32" s="1">
        <f t="shared" ref="O32" si="0">O33+O34+O35+O36+O37</f>
        <v>0</v>
      </c>
    </row>
    <row r="33" spans="1:18" ht="28.9" customHeight="1" x14ac:dyDescent="0.2">
      <c r="A33" s="17">
        <v>2801010</v>
      </c>
      <c r="B33" s="17" t="s">
        <v>8</v>
      </c>
      <c r="C33" s="8" t="s">
        <v>72</v>
      </c>
      <c r="D33" s="25">
        <f>73489.8-5552.6</f>
        <v>67937.2</v>
      </c>
      <c r="E33" s="25">
        <f>72189.8-5454.4</f>
        <v>66735.400000000009</v>
      </c>
      <c r="F33" s="25">
        <f>47121.1-3560.3</f>
        <v>43560.799999999996</v>
      </c>
      <c r="G33" s="25">
        <f>1380-104.3</f>
        <v>1275.7</v>
      </c>
      <c r="H33" s="25">
        <f>1300-98.2</f>
        <v>1201.8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f>73489.8-5552.6</f>
        <v>67937.2</v>
      </c>
      <c r="O33" s="5"/>
    </row>
    <row r="34" spans="1:18" ht="42" customHeight="1" x14ac:dyDescent="0.2">
      <c r="A34" s="17">
        <v>2801050</v>
      </c>
      <c r="B34" s="17" t="s">
        <v>6</v>
      </c>
      <c r="C34" s="8" t="s">
        <v>73</v>
      </c>
      <c r="D34" s="25">
        <v>69804.899999999994</v>
      </c>
      <c r="E34" s="25"/>
      <c r="F34" s="25"/>
      <c r="G34" s="25"/>
      <c r="H34" s="25">
        <v>69804.899999999994</v>
      </c>
      <c r="I34" s="25">
        <v>77563</v>
      </c>
      <c r="J34" s="25"/>
      <c r="K34" s="25"/>
      <c r="L34" s="25"/>
      <c r="M34" s="25">
        <v>77563</v>
      </c>
      <c r="N34" s="25">
        <v>147367.9</v>
      </c>
      <c r="O34" s="5"/>
      <c r="P34" s="1" t="s">
        <v>2</v>
      </c>
      <c r="Q34" s="1" t="s">
        <v>2</v>
      </c>
      <c r="R34" s="1" t="s">
        <v>2</v>
      </c>
    </row>
    <row r="35" spans="1:18" ht="28.9" customHeight="1" x14ac:dyDescent="0.2">
      <c r="A35" s="17">
        <v>2801130</v>
      </c>
      <c r="B35" s="17" t="s">
        <v>7</v>
      </c>
      <c r="C35" s="8" t="s">
        <v>33</v>
      </c>
      <c r="D35" s="25">
        <v>14835.6</v>
      </c>
      <c r="E35" s="25">
        <v>14835.6</v>
      </c>
      <c r="F35" s="25">
        <v>11209.4</v>
      </c>
      <c r="G35" s="25">
        <v>813.4</v>
      </c>
      <c r="H35" s="25">
        <v>0</v>
      </c>
      <c r="I35" s="25">
        <v>12225.8</v>
      </c>
      <c r="J35" s="25">
        <v>11769.4</v>
      </c>
      <c r="K35" s="25">
        <v>6144.7</v>
      </c>
      <c r="L35" s="25">
        <v>1536.8</v>
      </c>
      <c r="M35" s="25">
        <v>456.4</v>
      </c>
      <c r="N35" s="25">
        <v>27061.4</v>
      </c>
      <c r="O35" s="5"/>
      <c r="P35" s="1" t="s">
        <v>2</v>
      </c>
      <c r="Q35" s="1" t="s">
        <v>2</v>
      </c>
      <c r="R35" s="1" t="s">
        <v>2</v>
      </c>
    </row>
    <row r="36" spans="1:18" ht="17.45" customHeight="1" x14ac:dyDescent="0.2">
      <c r="A36" s="17">
        <v>2801580</v>
      </c>
      <c r="B36" s="17" t="s">
        <v>8</v>
      </c>
      <c r="C36" s="8" t="s">
        <v>31</v>
      </c>
      <c r="D36" s="25">
        <v>4500000</v>
      </c>
      <c r="E36" s="25">
        <v>0</v>
      </c>
      <c r="F36" s="25">
        <v>0</v>
      </c>
      <c r="G36" s="25">
        <v>0</v>
      </c>
      <c r="H36" s="25">
        <v>4500000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4500000</v>
      </c>
      <c r="O36" s="5"/>
      <c r="P36" s="1" t="s">
        <v>2</v>
      </c>
      <c r="Q36" s="1" t="s">
        <v>2</v>
      </c>
      <c r="R36" s="1" t="s">
        <v>2</v>
      </c>
    </row>
    <row r="37" spans="1:18" ht="28.9" customHeight="1" x14ac:dyDescent="0.2">
      <c r="A37" s="17">
        <v>2801310</v>
      </c>
      <c r="B37" s="17" t="s">
        <v>8</v>
      </c>
      <c r="C37" s="8" t="s">
        <v>55</v>
      </c>
      <c r="D37" s="25">
        <v>109648.3</v>
      </c>
      <c r="E37" s="25">
        <v>109648.3</v>
      </c>
      <c r="F37" s="25">
        <v>87819.1</v>
      </c>
      <c r="G37" s="25">
        <v>1253.5</v>
      </c>
      <c r="H37" s="25">
        <v>0</v>
      </c>
      <c r="I37" s="25">
        <v>57010</v>
      </c>
      <c r="J37" s="25">
        <v>34944.5</v>
      </c>
      <c r="K37" s="25">
        <v>6000</v>
      </c>
      <c r="L37" s="25">
        <v>420.5</v>
      </c>
      <c r="M37" s="25">
        <v>22065.5</v>
      </c>
      <c r="N37" s="25">
        <v>166658.29999999999</v>
      </c>
      <c r="O37" s="5"/>
      <c r="P37" s="1" t="s">
        <v>2</v>
      </c>
      <c r="Q37" s="1" t="s">
        <v>2</v>
      </c>
      <c r="R37" s="1" t="s">
        <v>2</v>
      </c>
    </row>
    <row r="38" spans="1:18" ht="28.9" customHeight="1" x14ac:dyDescent="0.2">
      <c r="A38" s="16">
        <v>2803000</v>
      </c>
      <c r="B38" s="16"/>
      <c r="C38" s="24" t="s">
        <v>28</v>
      </c>
      <c r="D38" s="23">
        <v>1520982.5</v>
      </c>
      <c r="E38" s="23">
        <v>1339536.6000000001</v>
      </c>
      <c r="F38" s="23">
        <v>927716.2</v>
      </c>
      <c r="G38" s="23">
        <v>40127.699999999997</v>
      </c>
      <c r="H38" s="23">
        <v>181445.90000000002</v>
      </c>
      <c r="I38" s="23">
        <v>154.5</v>
      </c>
      <c r="J38" s="23">
        <v>154.5</v>
      </c>
      <c r="K38" s="23">
        <v>0</v>
      </c>
      <c r="L38" s="23">
        <v>18</v>
      </c>
      <c r="M38" s="23">
        <v>0</v>
      </c>
      <c r="N38" s="23">
        <v>1521137</v>
      </c>
    </row>
    <row r="39" spans="1:18" ht="28.9" customHeight="1" x14ac:dyDescent="0.2">
      <c r="A39" s="17">
        <v>2803010</v>
      </c>
      <c r="B39" s="17" t="s">
        <v>8</v>
      </c>
      <c r="C39" s="8" t="s">
        <v>26</v>
      </c>
      <c r="D39" s="25">
        <v>1200574.5</v>
      </c>
      <c r="E39" s="25">
        <v>1200574.5</v>
      </c>
      <c r="F39" s="25">
        <v>927716.2</v>
      </c>
      <c r="G39" s="25">
        <v>40127.699999999997</v>
      </c>
      <c r="H39" s="25">
        <v>0</v>
      </c>
      <c r="I39" s="25">
        <v>154.5</v>
      </c>
      <c r="J39" s="25">
        <v>154.5</v>
      </c>
      <c r="K39" s="25">
        <v>0</v>
      </c>
      <c r="L39" s="25">
        <v>18</v>
      </c>
      <c r="M39" s="25">
        <v>0</v>
      </c>
      <c r="N39" s="25">
        <v>1200729</v>
      </c>
      <c r="O39" s="5"/>
      <c r="P39" s="1" t="s">
        <v>2</v>
      </c>
      <c r="Q39" s="1" t="s">
        <v>2</v>
      </c>
      <c r="R39" s="1" t="s">
        <v>2</v>
      </c>
    </row>
    <row r="40" spans="1:18" ht="17.45" customHeight="1" x14ac:dyDescent="0.2">
      <c r="A40" s="17">
        <v>2803020</v>
      </c>
      <c r="B40" s="17" t="s">
        <v>8</v>
      </c>
      <c r="C40" s="8" t="s">
        <v>24</v>
      </c>
      <c r="D40" s="25">
        <v>50988</v>
      </c>
      <c r="E40" s="25">
        <v>0</v>
      </c>
      <c r="F40" s="25">
        <v>0</v>
      </c>
      <c r="G40" s="25">
        <v>0</v>
      </c>
      <c r="H40" s="25">
        <v>50988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50988</v>
      </c>
      <c r="O40" s="5"/>
      <c r="P40" s="1" t="s">
        <v>2</v>
      </c>
      <c r="Q40" s="1" t="s">
        <v>2</v>
      </c>
      <c r="R40" s="1" t="s">
        <v>2</v>
      </c>
    </row>
    <row r="41" spans="1:18" ht="42" customHeight="1" x14ac:dyDescent="0.2">
      <c r="A41" s="17">
        <v>2803030</v>
      </c>
      <c r="B41" s="17" t="s">
        <v>5</v>
      </c>
      <c r="C41" s="8" t="s">
        <v>22</v>
      </c>
      <c r="D41" s="25">
        <v>31577.3</v>
      </c>
      <c r="E41" s="25">
        <v>0</v>
      </c>
      <c r="F41" s="25">
        <v>0</v>
      </c>
      <c r="G41" s="25">
        <v>0</v>
      </c>
      <c r="H41" s="25">
        <v>31577.3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31577.3</v>
      </c>
      <c r="O41" s="5"/>
      <c r="P41" s="1" t="s">
        <v>2</v>
      </c>
      <c r="Q41" s="1" t="s">
        <v>2</v>
      </c>
      <c r="R41" s="1" t="s">
        <v>2</v>
      </c>
    </row>
    <row r="42" spans="1:18" ht="42" customHeight="1" x14ac:dyDescent="0.2">
      <c r="A42" s="26">
        <v>2803620</v>
      </c>
      <c r="B42" s="26" t="s">
        <v>8</v>
      </c>
      <c r="C42" s="8" t="s">
        <v>20</v>
      </c>
      <c r="D42" s="25">
        <v>237842.7</v>
      </c>
      <c r="E42" s="25">
        <v>138962.1</v>
      </c>
      <c r="F42" s="25">
        <v>0</v>
      </c>
      <c r="G42" s="25">
        <v>0</v>
      </c>
      <c r="H42" s="25">
        <v>98880.6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237842.7</v>
      </c>
      <c r="O42" s="5"/>
      <c r="P42" s="1" t="s">
        <v>2</v>
      </c>
      <c r="Q42" s="1" t="s">
        <v>2</v>
      </c>
      <c r="R42" s="1" t="s">
        <v>2</v>
      </c>
    </row>
    <row r="43" spans="1:18" ht="19.149999999999999" customHeight="1" x14ac:dyDescent="0.2">
      <c r="A43" s="19">
        <v>2804000</v>
      </c>
      <c r="B43" s="19"/>
      <c r="C43" s="7" t="s">
        <v>16</v>
      </c>
      <c r="D43" s="21">
        <v>424496</v>
      </c>
      <c r="E43" s="21">
        <v>422196</v>
      </c>
      <c r="F43" s="21">
        <v>289183.3</v>
      </c>
      <c r="G43" s="21">
        <v>16215.4</v>
      </c>
      <c r="H43" s="21">
        <v>2300</v>
      </c>
      <c r="I43" s="21">
        <v>70</v>
      </c>
      <c r="J43" s="21">
        <v>70</v>
      </c>
      <c r="K43" s="21"/>
      <c r="L43" s="21"/>
      <c r="M43" s="21"/>
      <c r="N43" s="21">
        <v>424566</v>
      </c>
      <c r="O43" s="5"/>
    </row>
    <row r="44" spans="1:18" ht="28.9" customHeight="1" x14ac:dyDescent="0.2">
      <c r="A44" s="26">
        <v>2804010</v>
      </c>
      <c r="B44" s="26" t="s">
        <v>10</v>
      </c>
      <c r="C44" s="8" t="s">
        <v>14</v>
      </c>
      <c r="D44" s="25">
        <v>318296.09999999998</v>
      </c>
      <c r="E44" s="25">
        <v>318296.09999999998</v>
      </c>
      <c r="F44" s="25">
        <v>231753.9</v>
      </c>
      <c r="G44" s="25">
        <v>3711.4</v>
      </c>
      <c r="H44" s="25"/>
      <c r="I44" s="25">
        <v>50</v>
      </c>
      <c r="J44" s="25">
        <v>50</v>
      </c>
      <c r="K44" s="25"/>
      <c r="L44" s="25"/>
      <c r="M44" s="25"/>
      <c r="N44" s="25">
        <v>318346.09999999998</v>
      </c>
      <c r="O44" s="5"/>
      <c r="P44" s="1" t="s">
        <v>2</v>
      </c>
      <c r="Q44" s="1" t="s">
        <v>2</v>
      </c>
      <c r="R44" s="1" t="s">
        <v>2</v>
      </c>
    </row>
    <row r="45" spans="1:18" ht="42" customHeight="1" x14ac:dyDescent="0.2">
      <c r="A45" s="17">
        <v>2804020</v>
      </c>
      <c r="B45" s="17" t="s">
        <v>10</v>
      </c>
      <c r="C45" s="8" t="s">
        <v>12</v>
      </c>
      <c r="D45" s="25">
        <v>99599.9</v>
      </c>
      <c r="E45" s="25">
        <v>99599.9</v>
      </c>
      <c r="F45" s="25">
        <v>57429.4</v>
      </c>
      <c r="G45" s="25">
        <v>12504</v>
      </c>
      <c r="H45" s="25"/>
      <c r="I45" s="25">
        <v>20</v>
      </c>
      <c r="J45" s="25">
        <v>20</v>
      </c>
      <c r="K45" s="25"/>
      <c r="L45" s="25"/>
      <c r="M45" s="25"/>
      <c r="N45" s="25">
        <v>99619.9</v>
      </c>
      <c r="O45" s="5"/>
      <c r="P45" s="1" t="s">
        <v>2</v>
      </c>
      <c r="Q45" s="1" t="s">
        <v>2</v>
      </c>
      <c r="R45" s="1" t="s">
        <v>2</v>
      </c>
    </row>
    <row r="46" spans="1:18" ht="28.9" customHeight="1" x14ac:dyDescent="0.2">
      <c r="A46" s="17">
        <v>2804030</v>
      </c>
      <c r="B46" s="29" t="s">
        <v>6</v>
      </c>
      <c r="C46" s="8" t="s">
        <v>75</v>
      </c>
      <c r="D46" s="25">
        <v>2300</v>
      </c>
      <c r="E46" s="25"/>
      <c r="F46" s="25"/>
      <c r="G46" s="25"/>
      <c r="H46" s="25">
        <v>2300</v>
      </c>
      <c r="I46" s="25"/>
      <c r="J46" s="25"/>
      <c r="K46" s="25"/>
      <c r="L46" s="25"/>
      <c r="M46" s="25"/>
      <c r="N46" s="25">
        <v>2300</v>
      </c>
      <c r="O46" s="5"/>
    </row>
    <row r="47" spans="1:18" ht="17.45" customHeight="1" x14ac:dyDescent="0.2">
      <c r="A47" s="17">
        <v>2804090</v>
      </c>
      <c r="B47" s="17" t="s">
        <v>10</v>
      </c>
      <c r="C47" s="8" t="s">
        <v>9</v>
      </c>
      <c r="D47" s="25">
        <v>4300</v>
      </c>
      <c r="E47" s="25">
        <v>4300</v>
      </c>
      <c r="F47" s="25"/>
      <c r="G47" s="25"/>
      <c r="H47" s="25"/>
      <c r="I47" s="25"/>
      <c r="J47" s="25"/>
      <c r="K47" s="25"/>
      <c r="L47" s="25"/>
      <c r="M47" s="25"/>
      <c r="N47" s="25">
        <v>4300</v>
      </c>
      <c r="O47" s="5"/>
      <c r="P47" s="1" t="s">
        <v>2</v>
      </c>
      <c r="Q47" s="1" t="s">
        <v>2</v>
      </c>
      <c r="R47" s="1" t="s">
        <v>2</v>
      </c>
    </row>
    <row r="48" spans="1:18" ht="18.600000000000001" customHeight="1" x14ac:dyDescent="0.2">
      <c r="A48" s="18" t="s">
        <v>77</v>
      </c>
      <c r="B48" s="19"/>
      <c r="C48" s="20" t="s">
        <v>78</v>
      </c>
      <c r="D48" s="21">
        <v>7268990.3100000005</v>
      </c>
      <c r="E48" s="21">
        <v>5925932.2000000002</v>
      </c>
      <c r="F48" s="21">
        <v>809871.2</v>
      </c>
      <c r="G48" s="21">
        <v>5782.2999999999993</v>
      </c>
      <c r="H48" s="21">
        <v>1343058.11</v>
      </c>
      <c r="I48" s="21">
        <v>673</v>
      </c>
      <c r="J48" s="21">
        <v>173</v>
      </c>
      <c r="K48" s="21">
        <v>91.6</v>
      </c>
      <c r="L48" s="21">
        <v>0</v>
      </c>
      <c r="M48" s="21">
        <v>500</v>
      </c>
      <c r="N48" s="21">
        <v>7269663.3100000005</v>
      </c>
      <c r="O48" s="5"/>
    </row>
    <row r="49" spans="1:15" ht="19.149999999999999" customHeight="1" x14ac:dyDescent="0.2">
      <c r="A49" s="6" t="s">
        <v>79</v>
      </c>
      <c r="B49" s="6"/>
      <c r="C49" s="7" t="s">
        <v>80</v>
      </c>
      <c r="D49" s="21">
        <v>7268990.3100000005</v>
      </c>
      <c r="E49" s="21">
        <v>5925932.2000000002</v>
      </c>
      <c r="F49" s="21">
        <v>809871.2</v>
      </c>
      <c r="G49" s="21">
        <v>5782.2999999999993</v>
      </c>
      <c r="H49" s="21">
        <v>1343058.11</v>
      </c>
      <c r="I49" s="21">
        <v>673</v>
      </c>
      <c r="J49" s="21">
        <v>173</v>
      </c>
      <c r="K49" s="21">
        <v>91.6</v>
      </c>
      <c r="L49" s="21">
        <v>0</v>
      </c>
      <c r="M49" s="21">
        <v>500</v>
      </c>
      <c r="N49" s="21">
        <v>7269663.3100000005</v>
      </c>
      <c r="O49" s="5"/>
    </row>
    <row r="50" spans="1:15" ht="17.45" customHeight="1" x14ac:dyDescent="0.2">
      <c r="A50" s="17" t="s">
        <v>81</v>
      </c>
      <c r="B50" s="17" t="s">
        <v>82</v>
      </c>
      <c r="C50" s="8" t="s">
        <v>83</v>
      </c>
      <c r="D50" s="25">
        <v>85856.3</v>
      </c>
      <c r="E50" s="25">
        <v>82454</v>
      </c>
      <c r="F50" s="25">
        <v>59770.7</v>
      </c>
      <c r="G50" s="25">
        <v>1056.0999999999999</v>
      </c>
      <c r="H50" s="25">
        <v>3402.3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85856.3</v>
      </c>
      <c r="O50" s="5"/>
    </row>
    <row r="51" spans="1:15" ht="28.9" customHeight="1" x14ac:dyDescent="0.2">
      <c r="A51" s="17" t="s">
        <v>84</v>
      </c>
      <c r="B51" s="17" t="s">
        <v>85</v>
      </c>
      <c r="C51" s="8" t="s">
        <v>86</v>
      </c>
      <c r="D51" s="25">
        <v>2349589.2000000002</v>
      </c>
      <c r="E51" s="25">
        <v>2349589.2000000002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2349589.2000000002</v>
      </c>
      <c r="O51" s="5"/>
    </row>
    <row r="52" spans="1:15" ht="28.9" customHeight="1" x14ac:dyDescent="0.2">
      <c r="A52" s="15" t="s">
        <v>64</v>
      </c>
      <c r="B52" s="16"/>
      <c r="C52" s="22" t="s">
        <v>65</v>
      </c>
      <c r="D52" s="23">
        <v>10100264</v>
      </c>
      <c r="E52" s="23">
        <v>9189787.3000000007</v>
      </c>
      <c r="F52" s="23">
        <v>1508594.0999999999</v>
      </c>
      <c r="G52" s="23">
        <v>78108.599999999991</v>
      </c>
      <c r="H52" s="23">
        <v>910476.7</v>
      </c>
      <c r="I52" s="23">
        <v>2533987.1</v>
      </c>
      <c r="J52" s="23">
        <v>411327.2</v>
      </c>
      <c r="K52" s="23">
        <v>78026.599999999991</v>
      </c>
      <c r="L52" s="23">
        <v>11251.6</v>
      </c>
      <c r="M52" s="23">
        <v>2122659.9000000004</v>
      </c>
      <c r="N52" s="23">
        <v>12634251.1</v>
      </c>
      <c r="O52" s="11"/>
    </row>
    <row r="53" spans="1:15" ht="28.9" customHeight="1" x14ac:dyDescent="0.2">
      <c r="A53" s="16" t="s">
        <v>66</v>
      </c>
      <c r="B53" s="16"/>
      <c r="C53" s="24" t="s">
        <v>67</v>
      </c>
      <c r="D53" s="23">
        <v>7286207.4000000004</v>
      </c>
      <c r="E53" s="23">
        <v>6439282.7999999998</v>
      </c>
      <c r="F53" s="23">
        <v>1374556.8</v>
      </c>
      <c r="G53" s="23">
        <v>73697.2</v>
      </c>
      <c r="H53" s="23">
        <v>846924.6</v>
      </c>
      <c r="I53" s="23">
        <v>2110200.1</v>
      </c>
      <c r="J53" s="23">
        <v>390570.2</v>
      </c>
      <c r="K53" s="23">
        <v>77654.299999999988</v>
      </c>
      <c r="L53" s="23">
        <v>11156.300000000001</v>
      </c>
      <c r="M53" s="23">
        <v>1719629.9000000001</v>
      </c>
      <c r="N53" s="23">
        <v>9396407.5</v>
      </c>
    </row>
    <row r="54" spans="1:15" ht="67.900000000000006" customHeight="1" x14ac:dyDescent="0.2">
      <c r="A54" s="26" t="s">
        <v>68</v>
      </c>
      <c r="B54" s="26" t="s">
        <v>69</v>
      </c>
      <c r="C54" s="8" t="s">
        <v>70</v>
      </c>
      <c r="D54" s="25">
        <v>92388.800000000003</v>
      </c>
      <c r="E54" s="25">
        <v>92388.800000000003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92388.800000000003</v>
      </c>
      <c r="O54" s="5"/>
    </row>
  </sheetData>
  <mergeCells count="16">
    <mergeCell ref="K2:N2"/>
    <mergeCell ref="A3:N3"/>
    <mergeCell ref="I5:M5"/>
    <mergeCell ref="K6:L6"/>
    <mergeCell ref="D5:H5"/>
    <mergeCell ref="E6:E7"/>
    <mergeCell ref="H6:H7"/>
    <mergeCell ref="J6:J7"/>
    <mergeCell ref="A5:A7"/>
    <mergeCell ref="D6:D7"/>
    <mergeCell ref="F6:G6"/>
    <mergeCell ref="N5:N7"/>
    <mergeCell ref="B5:B7"/>
    <mergeCell ref="M6:M7"/>
    <mergeCell ref="C5:C7"/>
    <mergeCell ref="I6:I7"/>
  </mergeCells>
  <printOptions horizontalCentered="1"/>
  <pageMargins left="0.78740157480314965" right="0.39370078740157483" top="0.78740157480314965" bottom="0.78740157480314965" header="0.51181102362204722" footer="0.39370078740157483"/>
  <pageSetup paperSize="9" scale="63" fitToHeight="0" orientation="landscape" r:id="rId1"/>
  <headerFooter>
    <oddFooter>&amp;R&amp;P</oddFooter>
  </headerFooter>
  <rowBreaks count="2" manualBreakCount="2">
    <brk id="23" max="13" man="1"/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Normal="100" zoomScaleSheetLayoutView="110" workbookViewId="0"/>
  </sheetViews>
  <sheetFormatPr defaultColWidth="7.83203125" defaultRowHeight="12.75" x14ac:dyDescent="0.2"/>
  <cols>
    <col min="1" max="1" width="11.5" style="33" customWidth="1"/>
    <col min="2" max="2" width="11.6640625" style="33" customWidth="1"/>
    <col min="3" max="3" width="35.5" style="33" customWidth="1"/>
    <col min="4" max="4" width="13" style="33" customWidth="1"/>
    <col min="5" max="6" width="13.33203125" style="33" customWidth="1"/>
    <col min="7" max="7" width="12.5" style="33" customWidth="1"/>
    <col min="8" max="8" width="12.1640625" style="33" customWidth="1"/>
    <col min="9" max="9" width="13.1640625" style="33" customWidth="1"/>
    <col min="10" max="10" width="12.83203125" style="33" customWidth="1"/>
    <col min="11" max="11" width="12.6640625" style="33" customWidth="1"/>
    <col min="12" max="12" width="11.6640625" style="33" customWidth="1"/>
    <col min="13" max="13" width="18.1640625" style="33" customWidth="1"/>
    <col min="14" max="14" width="14.6640625" style="33" customWidth="1"/>
    <col min="15" max="15" width="13.33203125" style="33" customWidth="1"/>
    <col min="16" max="255" width="7.83203125" style="33"/>
    <col min="256" max="256" width="11.5" style="33" customWidth="1"/>
    <col min="257" max="257" width="12.5" style="33" customWidth="1"/>
    <col min="258" max="258" width="33.5" style="33" customWidth="1"/>
    <col min="259" max="259" width="13" style="33" customWidth="1"/>
    <col min="260" max="261" width="13.33203125" style="33" customWidth="1"/>
    <col min="262" max="262" width="12.5" style="33" customWidth="1"/>
    <col min="263" max="263" width="12.1640625" style="33" customWidth="1"/>
    <col min="264" max="264" width="13.1640625" style="33" customWidth="1"/>
    <col min="265" max="265" width="12.83203125" style="33" customWidth="1"/>
    <col min="266" max="266" width="12.6640625" style="33" customWidth="1"/>
    <col min="267" max="267" width="11.6640625" style="33" customWidth="1"/>
    <col min="268" max="271" width="0" style="33" hidden="1" customWidth="1"/>
    <col min="272" max="511" width="7.83203125" style="33"/>
    <col min="512" max="512" width="11.5" style="33" customWidth="1"/>
    <col min="513" max="513" width="12.5" style="33" customWidth="1"/>
    <col min="514" max="514" width="33.5" style="33" customWidth="1"/>
    <col min="515" max="515" width="13" style="33" customWidth="1"/>
    <col min="516" max="517" width="13.33203125" style="33" customWidth="1"/>
    <col min="518" max="518" width="12.5" style="33" customWidth="1"/>
    <col min="519" max="519" width="12.1640625" style="33" customWidth="1"/>
    <col min="520" max="520" width="13.1640625" style="33" customWidth="1"/>
    <col min="521" max="521" width="12.83203125" style="33" customWidth="1"/>
    <col min="522" max="522" width="12.6640625" style="33" customWidth="1"/>
    <col min="523" max="523" width="11.6640625" style="33" customWidth="1"/>
    <col min="524" max="527" width="0" style="33" hidden="1" customWidth="1"/>
    <col min="528" max="767" width="7.83203125" style="33"/>
    <col min="768" max="768" width="11.5" style="33" customWidth="1"/>
    <col min="769" max="769" width="12.5" style="33" customWidth="1"/>
    <col min="770" max="770" width="33.5" style="33" customWidth="1"/>
    <col min="771" max="771" width="13" style="33" customWidth="1"/>
    <col min="772" max="773" width="13.33203125" style="33" customWidth="1"/>
    <col min="774" max="774" width="12.5" style="33" customWidth="1"/>
    <col min="775" max="775" width="12.1640625" style="33" customWidth="1"/>
    <col min="776" max="776" width="13.1640625" style="33" customWidth="1"/>
    <col min="777" max="777" width="12.83203125" style="33" customWidth="1"/>
    <col min="778" max="778" width="12.6640625" style="33" customWidth="1"/>
    <col min="779" max="779" width="11.6640625" style="33" customWidth="1"/>
    <col min="780" max="783" width="0" style="33" hidden="1" customWidth="1"/>
    <col min="784" max="1023" width="7.83203125" style="33"/>
    <col min="1024" max="1024" width="11.5" style="33" customWidth="1"/>
    <col min="1025" max="1025" width="12.5" style="33" customWidth="1"/>
    <col min="1026" max="1026" width="33.5" style="33" customWidth="1"/>
    <col min="1027" max="1027" width="13" style="33" customWidth="1"/>
    <col min="1028" max="1029" width="13.33203125" style="33" customWidth="1"/>
    <col min="1030" max="1030" width="12.5" style="33" customWidth="1"/>
    <col min="1031" max="1031" width="12.1640625" style="33" customWidth="1"/>
    <col min="1032" max="1032" width="13.1640625" style="33" customWidth="1"/>
    <col min="1033" max="1033" width="12.83203125" style="33" customWidth="1"/>
    <col min="1034" max="1034" width="12.6640625" style="33" customWidth="1"/>
    <col min="1035" max="1035" width="11.6640625" style="33" customWidth="1"/>
    <col min="1036" max="1039" width="0" style="33" hidden="1" customWidth="1"/>
    <col min="1040" max="1279" width="7.83203125" style="33"/>
    <col min="1280" max="1280" width="11.5" style="33" customWidth="1"/>
    <col min="1281" max="1281" width="12.5" style="33" customWidth="1"/>
    <col min="1282" max="1282" width="33.5" style="33" customWidth="1"/>
    <col min="1283" max="1283" width="13" style="33" customWidth="1"/>
    <col min="1284" max="1285" width="13.33203125" style="33" customWidth="1"/>
    <col min="1286" max="1286" width="12.5" style="33" customWidth="1"/>
    <col min="1287" max="1287" width="12.1640625" style="33" customWidth="1"/>
    <col min="1288" max="1288" width="13.1640625" style="33" customWidth="1"/>
    <col min="1289" max="1289" width="12.83203125" style="33" customWidth="1"/>
    <col min="1290" max="1290" width="12.6640625" style="33" customWidth="1"/>
    <col min="1291" max="1291" width="11.6640625" style="33" customWidth="1"/>
    <col min="1292" max="1295" width="0" style="33" hidden="1" customWidth="1"/>
    <col min="1296" max="1535" width="7.83203125" style="33"/>
    <col min="1536" max="1536" width="11.5" style="33" customWidth="1"/>
    <col min="1537" max="1537" width="12.5" style="33" customWidth="1"/>
    <col min="1538" max="1538" width="33.5" style="33" customWidth="1"/>
    <col min="1539" max="1539" width="13" style="33" customWidth="1"/>
    <col min="1540" max="1541" width="13.33203125" style="33" customWidth="1"/>
    <col min="1542" max="1542" width="12.5" style="33" customWidth="1"/>
    <col min="1543" max="1543" width="12.1640625" style="33" customWidth="1"/>
    <col min="1544" max="1544" width="13.1640625" style="33" customWidth="1"/>
    <col min="1545" max="1545" width="12.83203125" style="33" customWidth="1"/>
    <col min="1546" max="1546" width="12.6640625" style="33" customWidth="1"/>
    <col min="1547" max="1547" width="11.6640625" style="33" customWidth="1"/>
    <col min="1548" max="1551" width="0" style="33" hidden="1" customWidth="1"/>
    <col min="1552" max="1791" width="7.83203125" style="33"/>
    <col min="1792" max="1792" width="11.5" style="33" customWidth="1"/>
    <col min="1793" max="1793" width="12.5" style="33" customWidth="1"/>
    <col min="1794" max="1794" width="33.5" style="33" customWidth="1"/>
    <col min="1795" max="1795" width="13" style="33" customWidth="1"/>
    <col min="1796" max="1797" width="13.33203125" style="33" customWidth="1"/>
    <col min="1798" max="1798" width="12.5" style="33" customWidth="1"/>
    <col min="1799" max="1799" width="12.1640625" style="33" customWidth="1"/>
    <col min="1800" max="1800" width="13.1640625" style="33" customWidth="1"/>
    <col min="1801" max="1801" width="12.83203125" style="33" customWidth="1"/>
    <col min="1802" max="1802" width="12.6640625" style="33" customWidth="1"/>
    <col min="1803" max="1803" width="11.6640625" style="33" customWidth="1"/>
    <col min="1804" max="1807" width="0" style="33" hidden="1" customWidth="1"/>
    <col min="1808" max="2047" width="7.83203125" style="33"/>
    <col min="2048" max="2048" width="11.5" style="33" customWidth="1"/>
    <col min="2049" max="2049" width="12.5" style="33" customWidth="1"/>
    <col min="2050" max="2050" width="33.5" style="33" customWidth="1"/>
    <col min="2051" max="2051" width="13" style="33" customWidth="1"/>
    <col min="2052" max="2053" width="13.33203125" style="33" customWidth="1"/>
    <col min="2054" max="2054" width="12.5" style="33" customWidth="1"/>
    <col min="2055" max="2055" width="12.1640625" style="33" customWidth="1"/>
    <col min="2056" max="2056" width="13.1640625" style="33" customWidth="1"/>
    <col min="2057" max="2057" width="12.83203125" style="33" customWidth="1"/>
    <col min="2058" max="2058" width="12.6640625" style="33" customWidth="1"/>
    <col min="2059" max="2059" width="11.6640625" style="33" customWidth="1"/>
    <col min="2060" max="2063" width="0" style="33" hidden="1" customWidth="1"/>
    <col min="2064" max="2303" width="7.83203125" style="33"/>
    <col min="2304" max="2304" width="11.5" style="33" customWidth="1"/>
    <col min="2305" max="2305" width="12.5" style="33" customWidth="1"/>
    <col min="2306" max="2306" width="33.5" style="33" customWidth="1"/>
    <col min="2307" max="2307" width="13" style="33" customWidth="1"/>
    <col min="2308" max="2309" width="13.33203125" style="33" customWidth="1"/>
    <col min="2310" max="2310" width="12.5" style="33" customWidth="1"/>
    <col min="2311" max="2311" width="12.1640625" style="33" customWidth="1"/>
    <col min="2312" max="2312" width="13.1640625" style="33" customWidth="1"/>
    <col min="2313" max="2313" width="12.83203125" style="33" customWidth="1"/>
    <col min="2314" max="2314" width="12.6640625" style="33" customWidth="1"/>
    <col min="2315" max="2315" width="11.6640625" style="33" customWidth="1"/>
    <col min="2316" max="2319" width="0" style="33" hidden="1" customWidth="1"/>
    <col min="2320" max="2559" width="7.83203125" style="33"/>
    <col min="2560" max="2560" width="11.5" style="33" customWidth="1"/>
    <col min="2561" max="2561" width="12.5" style="33" customWidth="1"/>
    <col min="2562" max="2562" width="33.5" style="33" customWidth="1"/>
    <col min="2563" max="2563" width="13" style="33" customWidth="1"/>
    <col min="2564" max="2565" width="13.33203125" style="33" customWidth="1"/>
    <col min="2566" max="2566" width="12.5" style="33" customWidth="1"/>
    <col min="2567" max="2567" width="12.1640625" style="33" customWidth="1"/>
    <col min="2568" max="2568" width="13.1640625" style="33" customWidth="1"/>
    <col min="2569" max="2569" width="12.83203125" style="33" customWidth="1"/>
    <col min="2570" max="2570" width="12.6640625" style="33" customWidth="1"/>
    <col min="2571" max="2571" width="11.6640625" style="33" customWidth="1"/>
    <col min="2572" max="2575" width="0" style="33" hidden="1" customWidth="1"/>
    <col min="2576" max="2815" width="7.83203125" style="33"/>
    <col min="2816" max="2816" width="11.5" style="33" customWidth="1"/>
    <col min="2817" max="2817" width="12.5" style="33" customWidth="1"/>
    <col min="2818" max="2818" width="33.5" style="33" customWidth="1"/>
    <col min="2819" max="2819" width="13" style="33" customWidth="1"/>
    <col min="2820" max="2821" width="13.33203125" style="33" customWidth="1"/>
    <col min="2822" max="2822" width="12.5" style="33" customWidth="1"/>
    <col min="2823" max="2823" width="12.1640625" style="33" customWidth="1"/>
    <col min="2824" max="2824" width="13.1640625" style="33" customWidth="1"/>
    <col min="2825" max="2825" width="12.83203125" style="33" customWidth="1"/>
    <col min="2826" max="2826" width="12.6640625" style="33" customWidth="1"/>
    <col min="2827" max="2827" width="11.6640625" style="33" customWidth="1"/>
    <col min="2828" max="2831" width="0" style="33" hidden="1" customWidth="1"/>
    <col min="2832" max="3071" width="7.83203125" style="33"/>
    <col min="3072" max="3072" width="11.5" style="33" customWidth="1"/>
    <col min="3073" max="3073" width="12.5" style="33" customWidth="1"/>
    <col min="3074" max="3074" width="33.5" style="33" customWidth="1"/>
    <col min="3075" max="3075" width="13" style="33" customWidth="1"/>
    <col min="3076" max="3077" width="13.33203125" style="33" customWidth="1"/>
    <col min="3078" max="3078" width="12.5" style="33" customWidth="1"/>
    <col min="3079" max="3079" width="12.1640625" style="33" customWidth="1"/>
    <col min="3080" max="3080" width="13.1640625" style="33" customWidth="1"/>
    <col min="3081" max="3081" width="12.83203125" style="33" customWidth="1"/>
    <col min="3082" max="3082" width="12.6640625" style="33" customWidth="1"/>
    <col min="3083" max="3083" width="11.6640625" style="33" customWidth="1"/>
    <col min="3084" max="3087" width="0" style="33" hidden="1" customWidth="1"/>
    <col min="3088" max="3327" width="7.83203125" style="33"/>
    <col min="3328" max="3328" width="11.5" style="33" customWidth="1"/>
    <col min="3329" max="3329" width="12.5" style="33" customWidth="1"/>
    <col min="3330" max="3330" width="33.5" style="33" customWidth="1"/>
    <col min="3331" max="3331" width="13" style="33" customWidth="1"/>
    <col min="3332" max="3333" width="13.33203125" style="33" customWidth="1"/>
    <col min="3334" max="3334" width="12.5" style="33" customWidth="1"/>
    <col min="3335" max="3335" width="12.1640625" style="33" customWidth="1"/>
    <col min="3336" max="3336" width="13.1640625" style="33" customWidth="1"/>
    <col min="3337" max="3337" width="12.83203125" style="33" customWidth="1"/>
    <col min="3338" max="3338" width="12.6640625" style="33" customWidth="1"/>
    <col min="3339" max="3339" width="11.6640625" style="33" customWidth="1"/>
    <col min="3340" max="3343" width="0" style="33" hidden="1" customWidth="1"/>
    <col min="3344" max="3583" width="7.83203125" style="33"/>
    <col min="3584" max="3584" width="11.5" style="33" customWidth="1"/>
    <col min="3585" max="3585" width="12.5" style="33" customWidth="1"/>
    <col min="3586" max="3586" width="33.5" style="33" customWidth="1"/>
    <col min="3587" max="3587" width="13" style="33" customWidth="1"/>
    <col min="3588" max="3589" width="13.33203125" style="33" customWidth="1"/>
    <col min="3590" max="3590" width="12.5" style="33" customWidth="1"/>
    <col min="3591" max="3591" width="12.1640625" style="33" customWidth="1"/>
    <col min="3592" max="3592" width="13.1640625" style="33" customWidth="1"/>
    <col min="3593" max="3593" width="12.83203125" style="33" customWidth="1"/>
    <col min="3594" max="3594" width="12.6640625" style="33" customWidth="1"/>
    <col min="3595" max="3595" width="11.6640625" style="33" customWidth="1"/>
    <col min="3596" max="3599" width="0" style="33" hidden="1" customWidth="1"/>
    <col min="3600" max="3839" width="7.83203125" style="33"/>
    <col min="3840" max="3840" width="11.5" style="33" customWidth="1"/>
    <col min="3841" max="3841" width="12.5" style="33" customWidth="1"/>
    <col min="3842" max="3842" width="33.5" style="33" customWidth="1"/>
    <col min="3843" max="3843" width="13" style="33" customWidth="1"/>
    <col min="3844" max="3845" width="13.33203125" style="33" customWidth="1"/>
    <col min="3846" max="3846" width="12.5" style="33" customWidth="1"/>
    <col min="3847" max="3847" width="12.1640625" style="33" customWidth="1"/>
    <col min="3848" max="3848" width="13.1640625" style="33" customWidth="1"/>
    <col min="3849" max="3849" width="12.83203125" style="33" customWidth="1"/>
    <col min="3850" max="3850" width="12.6640625" style="33" customWidth="1"/>
    <col min="3851" max="3851" width="11.6640625" style="33" customWidth="1"/>
    <col min="3852" max="3855" width="0" style="33" hidden="1" customWidth="1"/>
    <col min="3856" max="4095" width="7.83203125" style="33"/>
    <col min="4096" max="4096" width="11.5" style="33" customWidth="1"/>
    <col min="4097" max="4097" width="12.5" style="33" customWidth="1"/>
    <col min="4098" max="4098" width="33.5" style="33" customWidth="1"/>
    <col min="4099" max="4099" width="13" style="33" customWidth="1"/>
    <col min="4100" max="4101" width="13.33203125" style="33" customWidth="1"/>
    <col min="4102" max="4102" width="12.5" style="33" customWidth="1"/>
    <col min="4103" max="4103" width="12.1640625" style="33" customWidth="1"/>
    <col min="4104" max="4104" width="13.1640625" style="33" customWidth="1"/>
    <col min="4105" max="4105" width="12.83203125" style="33" customWidth="1"/>
    <col min="4106" max="4106" width="12.6640625" style="33" customWidth="1"/>
    <col min="4107" max="4107" width="11.6640625" style="33" customWidth="1"/>
    <col min="4108" max="4111" width="0" style="33" hidden="1" customWidth="1"/>
    <col min="4112" max="4351" width="7.83203125" style="33"/>
    <col min="4352" max="4352" width="11.5" style="33" customWidth="1"/>
    <col min="4353" max="4353" width="12.5" style="33" customWidth="1"/>
    <col min="4354" max="4354" width="33.5" style="33" customWidth="1"/>
    <col min="4355" max="4355" width="13" style="33" customWidth="1"/>
    <col min="4356" max="4357" width="13.33203125" style="33" customWidth="1"/>
    <col min="4358" max="4358" width="12.5" style="33" customWidth="1"/>
    <col min="4359" max="4359" width="12.1640625" style="33" customWidth="1"/>
    <col min="4360" max="4360" width="13.1640625" style="33" customWidth="1"/>
    <col min="4361" max="4361" width="12.83203125" style="33" customWidth="1"/>
    <col min="4362" max="4362" width="12.6640625" style="33" customWidth="1"/>
    <col min="4363" max="4363" width="11.6640625" style="33" customWidth="1"/>
    <col min="4364" max="4367" width="0" style="33" hidden="1" customWidth="1"/>
    <col min="4368" max="4607" width="7.83203125" style="33"/>
    <col min="4608" max="4608" width="11.5" style="33" customWidth="1"/>
    <col min="4609" max="4609" width="12.5" style="33" customWidth="1"/>
    <col min="4610" max="4610" width="33.5" style="33" customWidth="1"/>
    <col min="4611" max="4611" width="13" style="33" customWidth="1"/>
    <col min="4612" max="4613" width="13.33203125" style="33" customWidth="1"/>
    <col min="4614" max="4614" width="12.5" style="33" customWidth="1"/>
    <col min="4615" max="4615" width="12.1640625" style="33" customWidth="1"/>
    <col min="4616" max="4616" width="13.1640625" style="33" customWidth="1"/>
    <col min="4617" max="4617" width="12.83203125" style="33" customWidth="1"/>
    <col min="4618" max="4618" width="12.6640625" style="33" customWidth="1"/>
    <col min="4619" max="4619" width="11.6640625" style="33" customWidth="1"/>
    <col min="4620" max="4623" width="0" style="33" hidden="1" customWidth="1"/>
    <col min="4624" max="4863" width="7.83203125" style="33"/>
    <col min="4864" max="4864" width="11.5" style="33" customWidth="1"/>
    <col min="4865" max="4865" width="12.5" style="33" customWidth="1"/>
    <col min="4866" max="4866" width="33.5" style="33" customWidth="1"/>
    <col min="4867" max="4867" width="13" style="33" customWidth="1"/>
    <col min="4868" max="4869" width="13.33203125" style="33" customWidth="1"/>
    <col min="4870" max="4870" width="12.5" style="33" customWidth="1"/>
    <col min="4871" max="4871" width="12.1640625" style="33" customWidth="1"/>
    <col min="4872" max="4872" width="13.1640625" style="33" customWidth="1"/>
    <col min="4873" max="4873" width="12.83203125" style="33" customWidth="1"/>
    <col min="4874" max="4874" width="12.6640625" style="33" customWidth="1"/>
    <col min="4875" max="4875" width="11.6640625" style="33" customWidth="1"/>
    <col min="4876" max="4879" width="0" style="33" hidden="1" customWidth="1"/>
    <col min="4880" max="5119" width="7.83203125" style="33"/>
    <col min="5120" max="5120" width="11.5" style="33" customWidth="1"/>
    <col min="5121" max="5121" width="12.5" style="33" customWidth="1"/>
    <col min="5122" max="5122" width="33.5" style="33" customWidth="1"/>
    <col min="5123" max="5123" width="13" style="33" customWidth="1"/>
    <col min="5124" max="5125" width="13.33203125" style="33" customWidth="1"/>
    <col min="5126" max="5126" width="12.5" style="33" customWidth="1"/>
    <col min="5127" max="5127" width="12.1640625" style="33" customWidth="1"/>
    <col min="5128" max="5128" width="13.1640625" style="33" customWidth="1"/>
    <col min="5129" max="5129" width="12.83203125" style="33" customWidth="1"/>
    <col min="5130" max="5130" width="12.6640625" style="33" customWidth="1"/>
    <col min="5131" max="5131" width="11.6640625" style="33" customWidth="1"/>
    <col min="5132" max="5135" width="0" style="33" hidden="1" customWidth="1"/>
    <col min="5136" max="5375" width="7.83203125" style="33"/>
    <col min="5376" max="5376" width="11.5" style="33" customWidth="1"/>
    <col min="5377" max="5377" width="12.5" style="33" customWidth="1"/>
    <col min="5378" max="5378" width="33.5" style="33" customWidth="1"/>
    <col min="5379" max="5379" width="13" style="33" customWidth="1"/>
    <col min="5380" max="5381" width="13.33203125" style="33" customWidth="1"/>
    <col min="5382" max="5382" width="12.5" style="33" customWidth="1"/>
    <col min="5383" max="5383" width="12.1640625" style="33" customWidth="1"/>
    <col min="5384" max="5384" width="13.1640625" style="33" customWidth="1"/>
    <col min="5385" max="5385" width="12.83203125" style="33" customWidth="1"/>
    <col min="5386" max="5386" width="12.6640625" style="33" customWidth="1"/>
    <col min="5387" max="5387" width="11.6640625" style="33" customWidth="1"/>
    <col min="5388" max="5391" width="0" style="33" hidden="1" customWidth="1"/>
    <col min="5392" max="5631" width="7.83203125" style="33"/>
    <col min="5632" max="5632" width="11.5" style="33" customWidth="1"/>
    <col min="5633" max="5633" width="12.5" style="33" customWidth="1"/>
    <col min="5634" max="5634" width="33.5" style="33" customWidth="1"/>
    <col min="5635" max="5635" width="13" style="33" customWidth="1"/>
    <col min="5636" max="5637" width="13.33203125" style="33" customWidth="1"/>
    <col min="5638" max="5638" width="12.5" style="33" customWidth="1"/>
    <col min="5639" max="5639" width="12.1640625" style="33" customWidth="1"/>
    <col min="5640" max="5640" width="13.1640625" style="33" customWidth="1"/>
    <col min="5641" max="5641" width="12.83203125" style="33" customWidth="1"/>
    <col min="5642" max="5642" width="12.6640625" style="33" customWidth="1"/>
    <col min="5643" max="5643" width="11.6640625" style="33" customWidth="1"/>
    <col min="5644" max="5647" width="0" style="33" hidden="1" customWidth="1"/>
    <col min="5648" max="5887" width="7.83203125" style="33"/>
    <col min="5888" max="5888" width="11.5" style="33" customWidth="1"/>
    <col min="5889" max="5889" width="12.5" style="33" customWidth="1"/>
    <col min="5890" max="5890" width="33.5" style="33" customWidth="1"/>
    <col min="5891" max="5891" width="13" style="33" customWidth="1"/>
    <col min="5892" max="5893" width="13.33203125" style="33" customWidth="1"/>
    <col min="5894" max="5894" width="12.5" style="33" customWidth="1"/>
    <col min="5895" max="5895" width="12.1640625" style="33" customWidth="1"/>
    <col min="5896" max="5896" width="13.1640625" style="33" customWidth="1"/>
    <col min="5897" max="5897" width="12.83203125" style="33" customWidth="1"/>
    <col min="5898" max="5898" width="12.6640625" style="33" customWidth="1"/>
    <col min="5899" max="5899" width="11.6640625" style="33" customWidth="1"/>
    <col min="5900" max="5903" width="0" style="33" hidden="1" customWidth="1"/>
    <col min="5904" max="6143" width="7.83203125" style="33"/>
    <col min="6144" max="6144" width="11.5" style="33" customWidth="1"/>
    <col min="6145" max="6145" width="12.5" style="33" customWidth="1"/>
    <col min="6146" max="6146" width="33.5" style="33" customWidth="1"/>
    <col min="6147" max="6147" width="13" style="33" customWidth="1"/>
    <col min="6148" max="6149" width="13.33203125" style="33" customWidth="1"/>
    <col min="6150" max="6150" width="12.5" style="33" customWidth="1"/>
    <col min="6151" max="6151" width="12.1640625" style="33" customWidth="1"/>
    <col min="6152" max="6152" width="13.1640625" style="33" customWidth="1"/>
    <col min="6153" max="6153" width="12.83203125" style="33" customWidth="1"/>
    <col min="6154" max="6154" width="12.6640625" style="33" customWidth="1"/>
    <col min="6155" max="6155" width="11.6640625" style="33" customWidth="1"/>
    <col min="6156" max="6159" width="0" style="33" hidden="1" customWidth="1"/>
    <col min="6160" max="6399" width="7.83203125" style="33"/>
    <col min="6400" max="6400" width="11.5" style="33" customWidth="1"/>
    <col min="6401" max="6401" width="12.5" style="33" customWidth="1"/>
    <col min="6402" max="6402" width="33.5" style="33" customWidth="1"/>
    <col min="6403" max="6403" width="13" style="33" customWidth="1"/>
    <col min="6404" max="6405" width="13.33203125" style="33" customWidth="1"/>
    <col min="6406" max="6406" width="12.5" style="33" customWidth="1"/>
    <col min="6407" max="6407" width="12.1640625" style="33" customWidth="1"/>
    <col min="6408" max="6408" width="13.1640625" style="33" customWidth="1"/>
    <col min="6409" max="6409" width="12.83203125" style="33" customWidth="1"/>
    <col min="6410" max="6410" width="12.6640625" style="33" customWidth="1"/>
    <col min="6411" max="6411" width="11.6640625" style="33" customWidth="1"/>
    <col min="6412" max="6415" width="0" style="33" hidden="1" customWidth="1"/>
    <col min="6416" max="6655" width="7.83203125" style="33"/>
    <col min="6656" max="6656" width="11.5" style="33" customWidth="1"/>
    <col min="6657" max="6657" width="12.5" style="33" customWidth="1"/>
    <col min="6658" max="6658" width="33.5" style="33" customWidth="1"/>
    <col min="6659" max="6659" width="13" style="33" customWidth="1"/>
    <col min="6660" max="6661" width="13.33203125" style="33" customWidth="1"/>
    <col min="6662" max="6662" width="12.5" style="33" customWidth="1"/>
    <col min="6663" max="6663" width="12.1640625" style="33" customWidth="1"/>
    <col min="6664" max="6664" width="13.1640625" style="33" customWidth="1"/>
    <col min="6665" max="6665" width="12.83203125" style="33" customWidth="1"/>
    <col min="6666" max="6666" width="12.6640625" style="33" customWidth="1"/>
    <col min="6667" max="6667" width="11.6640625" style="33" customWidth="1"/>
    <col min="6668" max="6671" width="0" style="33" hidden="1" customWidth="1"/>
    <col min="6672" max="6911" width="7.83203125" style="33"/>
    <col min="6912" max="6912" width="11.5" style="33" customWidth="1"/>
    <col min="6913" max="6913" width="12.5" style="33" customWidth="1"/>
    <col min="6914" max="6914" width="33.5" style="33" customWidth="1"/>
    <col min="6915" max="6915" width="13" style="33" customWidth="1"/>
    <col min="6916" max="6917" width="13.33203125" style="33" customWidth="1"/>
    <col min="6918" max="6918" width="12.5" style="33" customWidth="1"/>
    <col min="6919" max="6919" width="12.1640625" style="33" customWidth="1"/>
    <col min="6920" max="6920" width="13.1640625" style="33" customWidth="1"/>
    <col min="6921" max="6921" width="12.83203125" style="33" customWidth="1"/>
    <col min="6922" max="6922" width="12.6640625" style="33" customWidth="1"/>
    <col min="6923" max="6923" width="11.6640625" style="33" customWidth="1"/>
    <col min="6924" max="6927" width="0" style="33" hidden="1" customWidth="1"/>
    <col min="6928" max="7167" width="7.83203125" style="33"/>
    <col min="7168" max="7168" width="11.5" style="33" customWidth="1"/>
    <col min="7169" max="7169" width="12.5" style="33" customWidth="1"/>
    <col min="7170" max="7170" width="33.5" style="33" customWidth="1"/>
    <col min="7171" max="7171" width="13" style="33" customWidth="1"/>
    <col min="7172" max="7173" width="13.33203125" style="33" customWidth="1"/>
    <col min="7174" max="7174" width="12.5" style="33" customWidth="1"/>
    <col min="7175" max="7175" width="12.1640625" style="33" customWidth="1"/>
    <col min="7176" max="7176" width="13.1640625" style="33" customWidth="1"/>
    <col min="7177" max="7177" width="12.83203125" style="33" customWidth="1"/>
    <col min="7178" max="7178" width="12.6640625" style="33" customWidth="1"/>
    <col min="7179" max="7179" width="11.6640625" style="33" customWidth="1"/>
    <col min="7180" max="7183" width="0" style="33" hidden="1" customWidth="1"/>
    <col min="7184" max="7423" width="7.83203125" style="33"/>
    <col min="7424" max="7424" width="11.5" style="33" customWidth="1"/>
    <col min="7425" max="7425" width="12.5" style="33" customWidth="1"/>
    <col min="7426" max="7426" width="33.5" style="33" customWidth="1"/>
    <col min="7427" max="7427" width="13" style="33" customWidth="1"/>
    <col min="7428" max="7429" width="13.33203125" style="33" customWidth="1"/>
    <col min="7430" max="7430" width="12.5" style="33" customWidth="1"/>
    <col min="7431" max="7431" width="12.1640625" style="33" customWidth="1"/>
    <col min="7432" max="7432" width="13.1640625" style="33" customWidth="1"/>
    <col min="7433" max="7433" width="12.83203125" style="33" customWidth="1"/>
    <col min="7434" max="7434" width="12.6640625" style="33" customWidth="1"/>
    <col min="7435" max="7435" width="11.6640625" style="33" customWidth="1"/>
    <col min="7436" max="7439" width="0" style="33" hidden="1" customWidth="1"/>
    <col min="7440" max="7679" width="7.83203125" style="33"/>
    <col min="7680" max="7680" width="11.5" style="33" customWidth="1"/>
    <col min="7681" max="7681" width="12.5" style="33" customWidth="1"/>
    <col min="7682" max="7682" width="33.5" style="33" customWidth="1"/>
    <col min="7683" max="7683" width="13" style="33" customWidth="1"/>
    <col min="7684" max="7685" width="13.33203125" style="33" customWidth="1"/>
    <col min="7686" max="7686" width="12.5" style="33" customWidth="1"/>
    <col min="7687" max="7687" width="12.1640625" style="33" customWidth="1"/>
    <col min="7688" max="7688" width="13.1640625" style="33" customWidth="1"/>
    <col min="7689" max="7689" width="12.83203125" style="33" customWidth="1"/>
    <col min="7690" max="7690" width="12.6640625" style="33" customWidth="1"/>
    <col min="7691" max="7691" width="11.6640625" style="33" customWidth="1"/>
    <col min="7692" max="7695" width="0" style="33" hidden="1" customWidth="1"/>
    <col min="7696" max="7935" width="7.83203125" style="33"/>
    <col min="7936" max="7936" width="11.5" style="33" customWidth="1"/>
    <col min="7937" max="7937" width="12.5" style="33" customWidth="1"/>
    <col min="7938" max="7938" width="33.5" style="33" customWidth="1"/>
    <col min="7939" max="7939" width="13" style="33" customWidth="1"/>
    <col min="7940" max="7941" width="13.33203125" style="33" customWidth="1"/>
    <col min="7942" max="7942" width="12.5" style="33" customWidth="1"/>
    <col min="7943" max="7943" width="12.1640625" style="33" customWidth="1"/>
    <col min="7944" max="7944" width="13.1640625" style="33" customWidth="1"/>
    <col min="7945" max="7945" width="12.83203125" style="33" customWidth="1"/>
    <col min="7946" max="7946" width="12.6640625" style="33" customWidth="1"/>
    <col min="7947" max="7947" width="11.6640625" style="33" customWidth="1"/>
    <col min="7948" max="7951" width="0" style="33" hidden="1" customWidth="1"/>
    <col min="7952" max="8191" width="7.83203125" style="33"/>
    <col min="8192" max="8192" width="11.5" style="33" customWidth="1"/>
    <col min="8193" max="8193" width="12.5" style="33" customWidth="1"/>
    <col min="8194" max="8194" width="33.5" style="33" customWidth="1"/>
    <col min="8195" max="8195" width="13" style="33" customWidth="1"/>
    <col min="8196" max="8197" width="13.33203125" style="33" customWidth="1"/>
    <col min="8198" max="8198" width="12.5" style="33" customWidth="1"/>
    <col min="8199" max="8199" width="12.1640625" style="33" customWidth="1"/>
    <col min="8200" max="8200" width="13.1640625" style="33" customWidth="1"/>
    <col min="8201" max="8201" width="12.83203125" style="33" customWidth="1"/>
    <col min="8202" max="8202" width="12.6640625" style="33" customWidth="1"/>
    <col min="8203" max="8203" width="11.6640625" style="33" customWidth="1"/>
    <col min="8204" max="8207" width="0" style="33" hidden="1" customWidth="1"/>
    <col min="8208" max="8447" width="7.83203125" style="33"/>
    <col min="8448" max="8448" width="11.5" style="33" customWidth="1"/>
    <col min="8449" max="8449" width="12.5" style="33" customWidth="1"/>
    <col min="8450" max="8450" width="33.5" style="33" customWidth="1"/>
    <col min="8451" max="8451" width="13" style="33" customWidth="1"/>
    <col min="8452" max="8453" width="13.33203125" style="33" customWidth="1"/>
    <col min="8454" max="8454" width="12.5" style="33" customWidth="1"/>
    <col min="8455" max="8455" width="12.1640625" style="33" customWidth="1"/>
    <col min="8456" max="8456" width="13.1640625" style="33" customWidth="1"/>
    <col min="8457" max="8457" width="12.83203125" style="33" customWidth="1"/>
    <col min="8458" max="8458" width="12.6640625" style="33" customWidth="1"/>
    <col min="8459" max="8459" width="11.6640625" style="33" customWidth="1"/>
    <col min="8460" max="8463" width="0" style="33" hidden="1" customWidth="1"/>
    <col min="8464" max="8703" width="7.83203125" style="33"/>
    <col min="8704" max="8704" width="11.5" style="33" customWidth="1"/>
    <col min="8705" max="8705" width="12.5" style="33" customWidth="1"/>
    <col min="8706" max="8706" width="33.5" style="33" customWidth="1"/>
    <col min="8707" max="8707" width="13" style="33" customWidth="1"/>
    <col min="8708" max="8709" width="13.33203125" style="33" customWidth="1"/>
    <col min="8710" max="8710" width="12.5" style="33" customWidth="1"/>
    <col min="8711" max="8711" width="12.1640625" style="33" customWidth="1"/>
    <col min="8712" max="8712" width="13.1640625" style="33" customWidth="1"/>
    <col min="8713" max="8713" width="12.83203125" style="33" customWidth="1"/>
    <col min="8714" max="8714" width="12.6640625" style="33" customWidth="1"/>
    <col min="8715" max="8715" width="11.6640625" style="33" customWidth="1"/>
    <col min="8716" max="8719" width="0" style="33" hidden="1" customWidth="1"/>
    <col min="8720" max="8959" width="7.83203125" style="33"/>
    <col min="8960" max="8960" width="11.5" style="33" customWidth="1"/>
    <col min="8961" max="8961" width="12.5" style="33" customWidth="1"/>
    <col min="8962" max="8962" width="33.5" style="33" customWidth="1"/>
    <col min="8963" max="8963" width="13" style="33" customWidth="1"/>
    <col min="8964" max="8965" width="13.33203125" style="33" customWidth="1"/>
    <col min="8966" max="8966" width="12.5" style="33" customWidth="1"/>
    <col min="8967" max="8967" width="12.1640625" style="33" customWidth="1"/>
    <col min="8968" max="8968" width="13.1640625" style="33" customWidth="1"/>
    <col min="8969" max="8969" width="12.83203125" style="33" customWidth="1"/>
    <col min="8970" max="8970" width="12.6640625" style="33" customWidth="1"/>
    <col min="8971" max="8971" width="11.6640625" style="33" customWidth="1"/>
    <col min="8972" max="8975" width="0" style="33" hidden="1" customWidth="1"/>
    <col min="8976" max="9215" width="7.83203125" style="33"/>
    <col min="9216" max="9216" width="11.5" style="33" customWidth="1"/>
    <col min="9217" max="9217" width="12.5" style="33" customWidth="1"/>
    <col min="9218" max="9218" width="33.5" style="33" customWidth="1"/>
    <col min="9219" max="9219" width="13" style="33" customWidth="1"/>
    <col min="9220" max="9221" width="13.33203125" style="33" customWidth="1"/>
    <col min="9222" max="9222" width="12.5" style="33" customWidth="1"/>
    <col min="9223" max="9223" width="12.1640625" style="33" customWidth="1"/>
    <col min="9224" max="9224" width="13.1640625" style="33" customWidth="1"/>
    <col min="9225" max="9225" width="12.83203125" style="33" customWidth="1"/>
    <col min="9226" max="9226" width="12.6640625" style="33" customWidth="1"/>
    <col min="9227" max="9227" width="11.6640625" style="33" customWidth="1"/>
    <col min="9228" max="9231" width="0" style="33" hidden="1" customWidth="1"/>
    <col min="9232" max="9471" width="7.83203125" style="33"/>
    <col min="9472" max="9472" width="11.5" style="33" customWidth="1"/>
    <col min="9473" max="9473" width="12.5" style="33" customWidth="1"/>
    <col min="9474" max="9474" width="33.5" style="33" customWidth="1"/>
    <col min="9475" max="9475" width="13" style="33" customWidth="1"/>
    <col min="9476" max="9477" width="13.33203125" style="33" customWidth="1"/>
    <col min="9478" max="9478" width="12.5" style="33" customWidth="1"/>
    <col min="9479" max="9479" width="12.1640625" style="33" customWidth="1"/>
    <col min="9480" max="9480" width="13.1640625" style="33" customWidth="1"/>
    <col min="9481" max="9481" width="12.83203125" style="33" customWidth="1"/>
    <col min="9482" max="9482" width="12.6640625" style="33" customWidth="1"/>
    <col min="9483" max="9483" width="11.6640625" style="33" customWidth="1"/>
    <col min="9484" max="9487" width="0" style="33" hidden="1" customWidth="1"/>
    <col min="9488" max="9727" width="7.83203125" style="33"/>
    <col min="9728" max="9728" width="11.5" style="33" customWidth="1"/>
    <col min="9729" max="9729" width="12.5" style="33" customWidth="1"/>
    <col min="9730" max="9730" width="33.5" style="33" customWidth="1"/>
    <col min="9731" max="9731" width="13" style="33" customWidth="1"/>
    <col min="9732" max="9733" width="13.33203125" style="33" customWidth="1"/>
    <col min="9734" max="9734" width="12.5" style="33" customWidth="1"/>
    <col min="9735" max="9735" width="12.1640625" style="33" customWidth="1"/>
    <col min="9736" max="9736" width="13.1640625" style="33" customWidth="1"/>
    <col min="9737" max="9737" width="12.83203125" style="33" customWidth="1"/>
    <col min="9738" max="9738" width="12.6640625" style="33" customWidth="1"/>
    <col min="9739" max="9739" width="11.6640625" style="33" customWidth="1"/>
    <col min="9740" max="9743" width="0" style="33" hidden="1" customWidth="1"/>
    <col min="9744" max="9983" width="7.83203125" style="33"/>
    <col min="9984" max="9984" width="11.5" style="33" customWidth="1"/>
    <col min="9985" max="9985" width="12.5" style="33" customWidth="1"/>
    <col min="9986" max="9986" width="33.5" style="33" customWidth="1"/>
    <col min="9987" max="9987" width="13" style="33" customWidth="1"/>
    <col min="9988" max="9989" width="13.33203125" style="33" customWidth="1"/>
    <col min="9990" max="9990" width="12.5" style="33" customWidth="1"/>
    <col min="9991" max="9991" width="12.1640625" style="33" customWidth="1"/>
    <col min="9992" max="9992" width="13.1640625" style="33" customWidth="1"/>
    <col min="9993" max="9993" width="12.83203125" style="33" customWidth="1"/>
    <col min="9994" max="9994" width="12.6640625" style="33" customWidth="1"/>
    <col min="9995" max="9995" width="11.6640625" style="33" customWidth="1"/>
    <col min="9996" max="9999" width="0" style="33" hidden="1" customWidth="1"/>
    <col min="10000" max="10239" width="7.83203125" style="33"/>
    <col min="10240" max="10240" width="11.5" style="33" customWidth="1"/>
    <col min="10241" max="10241" width="12.5" style="33" customWidth="1"/>
    <col min="10242" max="10242" width="33.5" style="33" customWidth="1"/>
    <col min="10243" max="10243" width="13" style="33" customWidth="1"/>
    <col min="10244" max="10245" width="13.33203125" style="33" customWidth="1"/>
    <col min="10246" max="10246" width="12.5" style="33" customWidth="1"/>
    <col min="10247" max="10247" width="12.1640625" style="33" customWidth="1"/>
    <col min="10248" max="10248" width="13.1640625" style="33" customWidth="1"/>
    <col min="10249" max="10249" width="12.83203125" style="33" customWidth="1"/>
    <col min="10250" max="10250" width="12.6640625" style="33" customWidth="1"/>
    <col min="10251" max="10251" width="11.6640625" style="33" customWidth="1"/>
    <col min="10252" max="10255" width="0" style="33" hidden="1" customWidth="1"/>
    <col min="10256" max="10495" width="7.83203125" style="33"/>
    <col min="10496" max="10496" width="11.5" style="33" customWidth="1"/>
    <col min="10497" max="10497" width="12.5" style="33" customWidth="1"/>
    <col min="10498" max="10498" width="33.5" style="33" customWidth="1"/>
    <col min="10499" max="10499" width="13" style="33" customWidth="1"/>
    <col min="10500" max="10501" width="13.33203125" style="33" customWidth="1"/>
    <col min="10502" max="10502" width="12.5" style="33" customWidth="1"/>
    <col min="10503" max="10503" width="12.1640625" style="33" customWidth="1"/>
    <col min="10504" max="10504" width="13.1640625" style="33" customWidth="1"/>
    <col min="10505" max="10505" width="12.83203125" style="33" customWidth="1"/>
    <col min="10506" max="10506" width="12.6640625" style="33" customWidth="1"/>
    <col min="10507" max="10507" width="11.6640625" style="33" customWidth="1"/>
    <col min="10508" max="10511" width="0" style="33" hidden="1" customWidth="1"/>
    <col min="10512" max="10751" width="7.83203125" style="33"/>
    <col min="10752" max="10752" width="11.5" style="33" customWidth="1"/>
    <col min="10753" max="10753" width="12.5" style="33" customWidth="1"/>
    <col min="10754" max="10754" width="33.5" style="33" customWidth="1"/>
    <col min="10755" max="10755" width="13" style="33" customWidth="1"/>
    <col min="10756" max="10757" width="13.33203125" style="33" customWidth="1"/>
    <col min="10758" max="10758" width="12.5" style="33" customWidth="1"/>
    <col min="10759" max="10759" width="12.1640625" style="33" customWidth="1"/>
    <col min="10760" max="10760" width="13.1640625" style="33" customWidth="1"/>
    <col min="10761" max="10761" width="12.83203125" style="33" customWidth="1"/>
    <col min="10762" max="10762" width="12.6640625" style="33" customWidth="1"/>
    <col min="10763" max="10763" width="11.6640625" style="33" customWidth="1"/>
    <col min="10764" max="10767" width="0" style="33" hidden="1" customWidth="1"/>
    <col min="10768" max="11007" width="7.83203125" style="33"/>
    <col min="11008" max="11008" width="11.5" style="33" customWidth="1"/>
    <col min="11009" max="11009" width="12.5" style="33" customWidth="1"/>
    <col min="11010" max="11010" width="33.5" style="33" customWidth="1"/>
    <col min="11011" max="11011" width="13" style="33" customWidth="1"/>
    <col min="11012" max="11013" width="13.33203125" style="33" customWidth="1"/>
    <col min="11014" max="11014" width="12.5" style="33" customWidth="1"/>
    <col min="11015" max="11015" width="12.1640625" style="33" customWidth="1"/>
    <col min="11016" max="11016" width="13.1640625" style="33" customWidth="1"/>
    <col min="11017" max="11017" width="12.83203125" style="33" customWidth="1"/>
    <col min="11018" max="11018" width="12.6640625" style="33" customWidth="1"/>
    <col min="11019" max="11019" width="11.6640625" style="33" customWidth="1"/>
    <col min="11020" max="11023" width="0" style="33" hidden="1" customWidth="1"/>
    <col min="11024" max="11263" width="7.83203125" style="33"/>
    <col min="11264" max="11264" width="11.5" style="33" customWidth="1"/>
    <col min="11265" max="11265" width="12.5" style="33" customWidth="1"/>
    <col min="11266" max="11266" width="33.5" style="33" customWidth="1"/>
    <col min="11267" max="11267" width="13" style="33" customWidth="1"/>
    <col min="11268" max="11269" width="13.33203125" style="33" customWidth="1"/>
    <col min="11270" max="11270" width="12.5" style="33" customWidth="1"/>
    <col min="11271" max="11271" width="12.1640625" style="33" customWidth="1"/>
    <col min="11272" max="11272" width="13.1640625" style="33" customWidth="1"/>
    <col min="11273" max="11273" width="12.83203125" style="33" customWidth="1"/>
    <col min="11274" max="11274" width="12.6640625" style="33" customWidth="1"/>
    <col min="11275" max="11275" width="11.6640625" style="33" customWidth="1"/>
    <col min="11276" max="11279" width="0" style="33" hidden="1" customWidth="1"/>
    <col min="11280" max="11519" width="7.83203125" style="33"/>
    <col min="11520" max="11520" width="11.5" style="33" customWidth="1"/>
    <col min="11521" max="11521" width="12.5" style="33" customWidth="1"/>
    <col min="11522" max="11522" width="33.5" style="33" customWidth="1"/>
    <col min="11523" max="11523" width="13" style="33" customWidth="1"/>
    <col min="11524" max="11525" width="13.33203125" style="33" customWidth="1"/>
    <col min="11526" max="11526" width="12.5" style="33" customWidth="1"/>
    <col min="11527" max="11527" width="12.1640625" style="33" customWidth="1"/>
    <col min="11528" max="11528" width="13.1640625" style="33" customWidth="1"/>
    <col min="11529" max="11529" width="12.83203125" style="33" customWidth="1"/>
    <col min="11530" max="11530" width="12.6640625" style="33" customWidth="1"/>
    <col min="11531" max="11531" width="11.6640625" style="33" customWidth="1"/>
    <col min="11532" max="11535" width="0" style="33" hidden="1" customWidth="1"/>
    <col min="11536" max="11775" width="7.83203125" style="33"/>
    <col min="11776" max="11776" width="11.5" style="33" customWidth="1"/>
    <col min="11777" max="11777" width="12.5" style="33" customWidth="1"/>
    <col min="11778" max="11778" width="33.5" style="33" customWidth="1"/>
    <col min="11779" max="11779" width="13" style="33" customWidth="1"/>
    <col min="11780" max="11781" width="13.33203125" style="33" customWidth="1"/>
    <col min="11782" max="11782" width="12.5" style="33" customWidth="1"/>
    <col min="11783" max="11783" width="12.1640625" style="33" customWidth="1"/>
    <col min="11784" max="11784" width="13.1640625" style="33" customWidth="1"/>
    <col min="11785" max="11785" width="12.83203125" style="33" customWidth="1"/>
    <col min="11786" max="11786" width="12.6640625" style="33" customWidth="1"/>
    <col min="11787" max="11787" width="11.6640625" style="33" customWidth="1"/>
    <col min="11788" max="11791" width="0" style="33" hidden="1" customWidth="1"/>
    <col min="11792" max="12031" width="7.83203125" style="33"/>
    <col min="12032" max="12032" width="11.5" style="33" customWidth="1"/>
    <col min="12033" max="12033" width="12.5" style="33" customWidth="1"/>
    <col min="12034" max="12034" width="33.5" style="33" customWidth="1"/>
    <col min="12035" max="12035" width="13" style="33" customWidth="1"/>
    <col min="12036" max="12037" width="13.33203125" style="33" customWidth="1"/>
    <col min="12038" max="12038" width="12.5" style="33" customWidth="1"/>
    <col min="12039" max="12039" width="12.1640625" style="33" customWidth="1"/>
    <col min="12040" max="12040" width="13.1640625" style="33" customWidth="1"/>
    <col min="12041" max="12041" width="12.83203125" style="33" customWidth="1"/>
    <col min="12042" max="12042" width="12.6640625" style="33" customWidth="1"/>
    <col min="12043" max="12043" width="11.6640625" style="33" customWidth="1"/>
    <col min="12044" max="12047" width="0" style="33" hidden="1" customWidth="1"/>
    <col min="12048" max="12287" width="7.83203125" style="33"/>
    <col min="12288" max="12288" width="11.5" style="33" customWidth="1"/>
    <col min="12289" max="12289" width="12.5" style="33" customWidth="1"/>
    <col min="12290" max="12290" width="33.5" style="33" customWidth="1"/>
    <col min="12291" max="12291" width="13" style="33" customWidth="1"/>
    <col min="12292" max="12293" width="13.33203125" style="33" customWidth="1"/>
    <col min="12294" max="12294" width="12.5" style="33" customWidth="1"/>
    <col min="12295" max="12295" width="12.1640625" style="33" customWidth="1"/>
    <col min="12296" max="12296" width="13.1640625" style="33" customWidth="1"/>
    <col min="12297" max="12297" width="12.83203125" style="33" customWidth="1"/>
    <col min="12298" max="12298" width="12.6640625" style="33" customWidth="1"/>
    <col min="12299" max="12299" width="11.6640625" style="33" customWidth="1"/>
    <col min="12300" max="12303" width="0" style="33" hidden="1" customWidth="1"/>
    <col min="12304" max="12543" width="7.83203125" style="33"/>
    <col min="12544" max="12544" width="11.5" style="33" customWidth="1"/>
    <col min="12545" max="12545" width="12.5" style="33" customWidth="1"/>
    <col min="12546" max="12546" width="33.5" style="33" customWidth="1"/>
    <col min="12547" max="12547" width="13" style="33" customWidth="1"/>
    <col min="12548" max="12549" width="13.33203125" style="33" customWidth="1"/>
    <col min="12550" max="12550" width="12.5" style="33" customWidth="1"/>
    <col min="12551" max="12551" width="12.1640625" style="33" customWidth="1"/>
    <col min="12552" max="12552" width="13.1640625" style="33" customWidth="1"/>
    <col min="12553" max="12553" width="12.83203125" style="33" customWidth="1"/>
    <col min="12554" max="12554" width="12.6640625" style="33" customWidth="1"/>
    <col min="12555" max="12555" width="11.6640625" style="33" customWidth="1"/>
    <col min="12556" max="12559" width="0" style="33" hidden="1" customWidth="1"/>
    <col min="12560" max="12799" width="7.83203125" style="33"/>
    <col min="12800" max="12800" width="11.5" style="33" customWidth="1"/>
    <col min="12801" max="12801" width="12.5" style="33" customWidth="1"/>
    <col min="12802" max="12802" width="33.5" style="33" customWidth="1"/>
    <col min="12803" max="12803" width="13" style="33" customWidth="1"/>
    <col min="12804" max="12805" width="13.33203125" style="33" customWidth="1"/>
    <col min="12806" max="12806" width="12.5" style="33" customWidth="1"/>
    <col min="12807" max="12807" width="12.1640625" style="33" customWidth="1"/>
    <col min="12808" max="12808" width="13.1640625" style="33" customWidth="1"/>
    <col min="12809" max="12809" width="12.83203125" style="33" customWidth="1"/>
    <col min="12810" max="12810" width="12.6640625" style="33" customWidth="1"/>
    <col min="12811" max="12811" width="11.6640625" style="33" customWidth="1"/>
    <col min="12812" max="12815" width="0" style="33" hidden="1" customWidth="1"/>
    <col min="12816" max="13055" width="7.83203125" style="33"/>
    <col min="13056" max="13056" width="11.5" style="33" customWidth="1"/>
    <col min="13057" max="13057" width="12.5" style="33" customWidth="1"/>
    <col min="13058" max="13058" width="33.5" style="33" customWidth="1"/>
    <col min="13059" max="13059" width="13" style="33" customWidth="1"/>
    <col min="13060" max="13061" width="13.33203125" style="33" customWidth="1"/>
    <col min="13062" max="13062" width="12.5" style="33" customWidth="1"/>
    <col min="13063" max="13063" width="12.1640625" style="33" customWidth="1"/>
    <col min="13064" max="13064" width="13.1640625" style="33" customWidth="1"/>
    <col min="13065" max="13065" width="12.83203125" style="33" customWidth="1"/>
    <col min="13066" max="13066" width="12.6640625" style="33" customWidth="1"/>
    <col min="13067" max="13067" width="11.6640625" style="33" customWidth="1"/>
    <col min="13068" max="13071" width="0" style="33" hidden="1" customWidth="1"/>
    <col min="13072" max="13311" width="7.83203125" style="33"/>
    <col min="13312" max="13312" width="11.5" style="33" customWidth="1"/>
    <col min="13313" max="13313" width="12.5" style="33" customWidth="1"/>
    <col min="13314" max="13314" width="33.5" style="33" customWidth="1"/>
    <col min="13315" max="13315" width="13" style="33" customWidth="1"/>
    <col min="13316" max="13317" width="13.33203125" style="33" customWidth="1"/>
    <col min="13318" max="13318" width="12.5" style="33" customWidth="1"/>
    <col min="13319" max="13319" width="12.1640625" style="33" customWidth="1"/>
    <col min="13320" max="13320" width="13.1640625" style="33" customWidth="1"/>
    <col min="13321" max="13321" width="12.83203125" style="33" customWidth="1"/>
    <col min="13322" max="13322" width="12.6640625" style="33" customWidth="1"/>
    <col min="13323" max="13323" width="11.6640625" style="33" customWidth="1"/>
    <col min="13324" max="13327" width="0" style="33" hidden="1" customWidth="1"/>
    <col min="13328" max="13567" width="7.83203125" style="33"/>
    <col min="13568" max="13568" width="11.5" style="33" customWidth="1"/>
    <col min="13569" max="13569" width="12.5" style="33" customWidth="1"/>
    <col min="13570" max="13570" width="33.5" style="33" customWidth="1"/>
    <col min="13571" max="13571" width="13" style="33" customWidth="1"/>
    <col min="13572" max="13573" width="13.33203125" style="33" customWidth="1"/>
    <col min="13574" max="13574" width="12.5" style="33" customWidth="1"/>
    <col min="13575" max="13575" width="12.1640625" style="33" customWidth="1"/>
    <col min="13576" max="13576" width="13.1640625" style="33" customWidth="1"/>
    <col min="13577" max="13577" width="12.83203125" style="33" customWidth="1"/>
    <col min="13578" max="13578" width="12.6640625" style="33" customWidth="1"/>
    <col min="13579" max="13579" width="11.6640625" style="33" customWidth="1"/>
    <col min="13580" max="13583" width="0" style="33" hidden="1" customWidth="1"/>
    <col min="13584" max="13823" width="7.83203125" style="33"/>
    <col min="13824" max="13824" width="11.5" style="33" customWidth="1"/>
    <col min="13825" max="13825" width="12.5" style="33" customWidth="1"/>
    <col min="13826" max="13826" width="33.5" style="33" customWidth="1"/>
    <col min="13827" max="13827" width="13" style="33" customWidth="1"/>
    <col min="13828" max="13829" width="13.33203125" style="33" customWidth="1"/>
    <col min="13830" max="13830" width="12.5" style="33" customWidth="1"/>
    <col min="13831" max="13831" width="12.1640625" style="33" customWidth="1"/>
    <col min="13832" max="13832" width="13.1640625" style="33" customWidth="1"/>
    <col min="13833" max="13833" width="12.83203125" style="33" customWidth="1"/>
    <col min="13834" max="13834" width="12.6640625" style="33" customWidth="1"/>
    <col min="13835" max="13835" width="11.6640625" style="33" customWidth="1"/>
    <col min="13836" max="13839" width="0" style="33" hidden="1" customWidth="1"/>
    <col min="13840" max="14079" width="7.83203125" style="33"/>
    <col min="14080" max="14080" width="11.5" style="33" customWidth="1"/>
    <col min="14081" max="14081" width="12.5" style="33" customWidth="1"/>
    <col min="14082" max="14082" width="33.5" style="33" customWidth="1"/>
    <col min="14083" max="14083" width="13" style="33" customWidth="1"/>
    <col min="14084" max="14085" width="13.33203125" style="33" customWidth="1"/>
    <col min="14086" max="14086" width="12.5" style="33" customWidth="1"/>
    <col min="14087" max="14087" width="12.1640625" style="33" customWidth="1"/>
    <col min="14088" max="14088" width="13.1640625" style="33" customWidth="1"/>
    <col min="14089" max="14089" width="12.83203125" style="33" customWidth="1"/>
    <col min="14090" max="14090" width="12.6640625" style="33" customWidth="1"/>
    <col min="14091" max="14091" width="11.6640625" style="33" customWidth="1"/>
    <col min="14092" max="14095" width="0" style="33" hidden="1" customWidth="1"/>
    <col min="14096" max="14335" width="7.83203125" style="33"/>
    <col min="14336" max="14336" width="11.5" style="33" customWidth="1"/>
    <col min="14337" max="14337" width="12.5" style="33" customWidth="1"/>
    <col min="14338" max="14338" width="33.5" style="33" customWidth="1"/>
    <col min="14339" max="14339" width="13" style="33" customWidth="1"/>
    <col min="14340" max="14341" width="13.33203125" style="33" customWidth="1"/>
    <col min="14342" max="14342" width="12.5" style="33" customWidth="1"/>
    <col min="14343" max="14343" width="12.1640625" style="33" customWidth="1"/>
    <col min="14344" max="14344" width="13.1640625" style="33" customWidth="1"/>
    <col min="14345" max="14345" width="12.83203125" style="33" customWidth="1"/>
    <col min="14346" max="14346" width="12.6640625" style="33" customWidth="1"/>
    <col min="14347" max="14347" width="11.6640625" style="33" customWidth="1"/>
    <col min="14348" max="14351" width="0" style="33" hidden="1" customWidth="1"/>
    <col min="14352" max="14591" width="7.83203125" style="33"/>
    <col min="14592" max="14592" width="11.5" style="33" customWidth="1"/>
    <col min="14593" max="14593" width="12.5" style="33" customWidth="1"/>
    <col min="14594" max="14594" width="33.5" style="33" customWidth="1"/>
    <col min="14595" max="14595" width="13" style="33" customWidth="1"/>
    <col min="14596" max="14597" width="13.33203125" style="33" customWidth="1"/>
    <col min="14598" max="14598" width="12.5" style="33" customWidth="1"/>
    <col min="14599" max="14599" width="12.1640625" style="33" customWidth="1"/>
    <col min="14600" max="14600" width="13.1640625" style="33" customWidth="1"/>
    <col min="14601" max="14601" width="12.83203125" style="33" customWidth="1"/>
    <col min="14602" max="14602" width="12.6640625" style="33" customWidth="1"/>
    <col min="14603" max="14603" width="11.6640625" style="33" customWidth="1"/>
    <col min="14604" max="14607" width="0" style="33" hidden="1" customWidth="1"/>
    <col min="14608" max="14847" width="7.83203125" style="33"/>
    <col min="14848" max="14848" width="11.5" style="33" customWidth="1"/>
    <col min="14849" max="14849" width="12.5" style="33" customWidth="1"/>
    <col min="14850" max="14850" width="33.5" style="33" customWidth="1"/>
    <col min="14851" max="14851" width="13" style="33" customWidth="1"/>
    <col min="14852" max="14853" width="13.33203125" style="33" customWidth="1"/>
    <col min="14854" max="14854" width="12.5" style="33" customWidth="1"/>
    <col min="14855" max="14855" width="12.1640625" style="33" customWidth="1"/>
    <col min="14856" max="14856" width="13.1640625" style="33" customWidth="1"/>
    <col min="14857" max="14857" width="12.83203125" style="33" customWidth="1"/>
    <col min="14858" max="14858" width="12.6640625" style="33" customWidth="1"/>
    <col min="14859" max="14859" width="11.6640625" style="33" customWidth="1"/>
    <col min="14860" max="14863" width="0" style="33" hidden="1" customWidth="1"/>
    <col min="14864" max="15103" width="7.83203125" style="33"/>
    <col min="15104" max="15104" width="11.5" style="33" customWidth="1"/>
    <col min="15105" max="15105" width="12.5" style="33" customWidth="1"/>
    <col min="15106" max="15106" width="33.5" style="33" customWidth="1"/>
    <col min="15107" max="15107" width="13" style="33" customWidth="1"/>
    <col min="15108" max="15109" width="13.33203125" style="33" customWidth="1"/>
    <col min="15110" max="15110" width="12.5" style="33" customWidth="1"/>
    <col min="15111" max="15111" width="12.1640625" style="33" customWidth="1"/>
    <col min="15112" max="15112" width="13.1640625" style="33" customWidth="1"/>
    <col min="15113" max="15113" width="12.83203125" style="33" customWidth="1"/>
    <col min="15114" max="15114" width="12.6640625" style="33" customWidth="1"/>
    <col min="15115" max="15115" width="11.6640625" style="33" customWidth="1"/>
    <col min="15116" max="15119" width="0" style="33" hidden="1" customWidth="1"/>
    <col min="15120" max="15359" width="7.83203125" style="33"/>
    <col min="15360" max="15360" width="11.5" style="33" customWidth="1"/>
    <col min="15361" max="15361" width="12.5" style="33" customWidth="1"/>
    <col min="15362" max="15362" width="33.5" style="33" customWidth="1"/>
    <col min="15363" max="15363" width="13" style="33" customWidth="1"/>
    <col min="15364" max="15365" width="13.33203125" style="33" customWidth="1"/>
    <col min="15366" max="15366" width="12.5" style="33" customWidth="1"/>
    <col min="15367" max="15367" width="12.1640625" style="33" customWidth="1"/>
    <col min="15368" max="15368" width="13.1640625" style="33" customWidth="1"/>
    <col min="15369" max="15369" width="12.83203125" style="33" customWidth="1"/>
    <col min="15370" max="15370" width="12.6640625" style="33" customWidth="1"/>
    <col min="15371" max="15371" width="11.6640625" style="33" customWidth="1"/>
    <col min="15372" max="15375" width="0" style="33" hidden="1" customWidth="1"/>
    <col min="15376" max="15615" width="7.83203125" style="33"/>
    <col min="15616" max="15616" width="11.5" style="33" customWidth="1"/>
    <col min="15617" max="15617" width="12.5" style="33" customWidth="1"/>
    <col min="15618" max="15618" width="33.5" style="33" customWidth="1"/>
    <col min="15619" max="15619" width="13" style="33" customWidth="1"/>
    <col min="15620" max="15621" width="13.33203125" style="33" customWidth="1"/>
    <col min="15622" max="15622" width="12.5" style="33" customWidth="1"/>
    <col min="15623" max="15623" width="12.1640625" style="33" customWidth="1"/>
    <col min="15624" max="15624" width="13.1640625" style="33" customWidth="1"/>
    <col min="15625" max="15625" width="12.83203125" style="33" customWidth="1"/>
    <col min="15626" max="15626" width="12.6640625" style="33" customWidth="1"/>
    <col min="15627" max="15627" width="11.6640625" style="33" customWidth="1"/>
    <col min="15628" max="15631" width="0" style="33" hidden="1" customWidth="1"/>
    <col min="15632" max="15871" width="7.83203125" style="33"/>
    <col min="15872" max="15872" width="11.5" style="33" customWidth="1"/>
    <col min="15873" max="15873" width="12.5" style="33" customWidth="1"/>
    <col min="15874" max="15874" width="33.5" style="33" customWidth="1"/>
    <col min="15875" max="15875" width="13" style="33" customWidth="1"/>
    <col min="15876" max="15877" width="13.33203125" style="33" customWidth="1"/>
    <col min="15878" max="15878" width="12.5" style="33" customWidth="1"/>
    <col min="15879" max="15879" width="12.1640625" style="33" customWidth="1"/>
    <col min="15880" max="15880" width="13.1640625" style="33" customWidth="1"/>
    <col min="15881" max="15881" width="12.83203125" style="33" customWidth="1"/>
    <col min="15882" max="15882" width="12.6640625" style="33" customWidth="1"/>
    <col min="15883" max="15883" width="11.6640625" style="33" customWidth="1"/>
    <col min="15884" max="15887" width="0" style="33" hidden="1" customWidth="1"/>
    <col min="15888" max="16127" width="7.83203125" style="33"/>
    <col min="16128" max="16128" width="11.5" style="33" customWidth="1"/>
    <col min="16129" max="16129" width="12.5" style="33" customWidth="1"/>
    <col min="16130" max="16130" width="33.5" style="33" customWidth="1"/>
    <col min="16131" max="16131" width="13" style="33" customWidth="1"/>
    <col min="16132" max="16133" width="13.33203125" style="33" customWidth="1"/>
    <col min="16134" max="16134" width="12.5" style="33" customWidth="1"/>
    <col min="16135" max="16135" width="12.1640625" style="33" customWidth="1"/>
    <col min="16136" max="16136" width="13.1640625" style="33" customWidth="1"/>
    <col min="16137" max="16137" width="12.83203125" style="33" customWidth="1"/>
    <col min="16138" max="16138" width="12.6640625" style="33" customWidth="1"/>
    <col min="16139" max="16139" width="11.6640625" style="33" customWidth="1"/>
    <col min="16140" max="16143" width="0" style="33" hidden="1" customWidth="1"/>
    <col min="16144" max="16384" width="7.83203125" style="33"/>
  </cols>
  <sheetData>
    <row r="1" spans="1:15" ht="87" customHeight="1" x14ac:dyDescent="0.2">
      <c r="A1" s="31"/>
      <c r="B1" s="31"/>
      <c r="C1" s="32"/>
      <c r="D1" s="32"/>
      <c r="E1" s="32"/>
      <c r="F1" s="32"/>
      <c r="G1" s="32"/>
      <c r="H1" s="32"/>
      <c r="I1" s="67" t="s">
        <v>91</v>
      </c>
      <c r="J1" s="67"/>
      <c r="K1" s="67"/>
      <c r="L1" s="67"/>
    </row>
    <row r="2" spans="1:15" ht="68.25" customHeight="1" x14ac:dyDescent="0.2">
      <c r="A2" s="68" t="s">
        <v>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18.75" x14ac:dyDescent="0.3">
      <c r="A3" s="34"/>
      <c r="B3" s="35"/>
      <c r="C3" s="36"/>
      <c r="D3" s="36"/>
      <c r="E3" s="36"/>
      <c r="F3" s="36"/>
      <c r="G3" s="36"/>
      <c r="H3" s="36"/>
      <c r="I3" s="36"/>
      <c r="J3" s="31"/>
      <c r="K3" s="31"/>
      <c r="L3" s="37" t="s">
        <v>4</v>
      </c>
      <c r="M3" s="32"/>
      <c r="N3" s="32"/>
      <c r="O3" s="32"/>
    </row>
    <row r="4" spans="1:15" s="39" customFormat="1" ht="19.149999999999999" customHeight="1" x14ac:dyDescent="0.2">
      <c r="A4" s="69" t="s">
        <v>50</v>
      </c>
      <c r="B4" s="70" t="s">
        <v>49</v>
      </c>
      <c r="C4" s="71" t="s">
        <v>93</v>
      </c>
      <c r="D4" s="72" t="s">
        <v>94</v>
      </c>
      <c r="E4" s="72"/>
      <c r="F4" s="73"/>
      <c r="G4" s="74" t="s">
        <v>95</v>
      </c>
      <c r="H4" s="72"/>
      <c r="I4" s="72"/>
      <c r="J4" s="75" t="s">
        <v>96</v>
      </c>
      <c r="K4" s="75"/>
      <c r="L4" s="75"/>
      <c r="M4" s="38"/>
      <c r="N4" s="38"/>
      <c r="O4" s="38"/>
    </row>
    <row r="5" spans="1:15" s="39" customFormat="1" ht="54.6" customHeight="1" x14ac:dyDescent="0.2">
      <c r="A5" s="69"/>
      <c r="B5" s="70"/>
      <c r="C5" s="71"/>
      <c r="D5" s="40" t="s">
        <v>97</v>
      </c>
      <c r="E5" s="40" t="s">
        <v>98</v>
      </c>
      <c r="F5" s="40" t="s">
        <v>99</v>
      </c>
      <c r="G5" s="41" t="s">
        <v>97</v>
      </c>
      <c r="H5" s="40" t="s">
        <v>98</v>
      </c>
      <c r="I5" s="40" t="s">
        <v>99</v>
      </c>
      <c r="J5" s="41" t="s">
        <v>97</v>
      </c>
      <c r="K5" s="40" t="s">
        <v>98</v>
      </c>
      <c r="L5" s="40" t="s">
        <v>99</v>
      </c>
      <c r="M5" s="38"/>
      <c r="N5" s="38"/>
      <c r="O5" s="38"/>
    </row>
    <row r="6" spans="1:15" s="39" customFormat="1" ht="40.5" customHeight="1" x14ac:dyDescent="0.2">
      <c r="A6" s="42" t="s">
        <v>45</v>
      </c>
      <c r="B6" s="43"/>
      <c r="C6" s="44" t="s">
        <v>44</v>
      </c>
      <c r="D6" s="45"/>
      <c r="E6" s="45"/>
      <c r="F6" s="45"/>
      <c r="G6" s="45">
        <v>-197203.7</v>
      </c>
      <c r="H6" s="45">
        <v>-188245.1</v>
      </c>
      <c r="I6" s="45">
        <v>-385448.8</v>
      </c>
      <c r="J6" s="45">
        <v>-197203.7</v>
      </c>
      <c r="K6" s="45">
        <v>-188245.1</v>
      </c>
      <c r="L6" s="45">
        <v>-385448.80000000005</v>
      </c>
    </row>
    <row r="7" spans="1:15" s="39" customFormat="1" ht="42.75" customHeight="1" x14ac:dyDescent="0.2">
      <c r="A7" s="43" t="s">
        <v>43</v>
      </c>
      <c r="B7" s="43"/>
      <c r="C7" s="46" t="s">
        <v>42</v>
      </c>
      <c r="D7" s="47"/>
      <c r="E7" s="47"/>
      <c r="F7" s="47"/>
      <c r="G7" s="47">
        <v>-197203.7</v>
      </c>
      <c r="H7" s="47">
        <v>-188245.1</v>
      </c>
      <c r="I7" s="45">
        <v>-385448.8</v>
      </c>
      <c r="J7" s="47">
        <v>-197203.7</v>
      </c>
      <c r="K7" s="47">
        <v>-188245.1</v>
      </c>
      <c r="L7" s="47">
        <v>-385448.80000000005</v>
      </c>
      <c r="M7" s="39" t="s">
        <v>2</v>
      </c>
      <c r="N7" s="39" t="s">
        <v>2</v>
      </c>
      <c r="O7" s="39" t="s">
        <v>2</v>
      </c>
    </row>
    <row r="8" spans="1:15" s="51" customFormat="1" ht="44.25" customHeight="1" x14ac:dyDescent="0.2">
      <c r="A8" s="48" t="s">
        <v>100</v>
      </c>
      <c r="B8" s="48" t="s">
        <v>8</v>
      </c>
      <c r="C8" s="49" t="s">
        <v>101</v>
      </c>
      <c r="D8" s="50"/>
      <c r="E8" s="50"/>
      <c r="F8" s="50"/>
      <c r="G8" s="50"/>
      <c r="H8" s="50"/>
      <c r="I8" s="50"/>
      <c r="J8" s="50"/>
      <c r="K8" s="50"/>
      <c r="L8" s="50"/>
      <c r="M8" s="51" t="s">
        <v>2</v>
      </c>
      <c r="N8" s="51" t="s">
        <v>2</v>
      </c>
      <c r="O8" s="51" t="s">
        <v>2</v>
      </c>
    </row>
    <row r="9" spans="1:15" s="51" customFormat="1" ht="26.25" customHeight="1" x14ac:dyDescent="0.2">
      <c r="A9" s="48" t="s">
        <v>102</v>
      </c>
      <c r="B9" s="48" t="s">
        <v>8</v>
      </c>
      <c r="C9" s="49" t="s">
        <v>103</v>
      </c>
      <c r="D9" s="50"/>
      <c r="E9" s="50"/>
      <c r="F9" s="50"/>
      <c r="G9" s="50"/>
      <c r="H9" s="50"/>
      <c r="I9" s="50"/>
      <c r="J9" s="50"/>
      <c r="K9" s="50"/>
      <c r="L9" s="50"/>
      <c r="M9" s="51" t="s">
        <v>2</v>
      </c>
      <c r="N9" s="51" t="s">
        <v>2</v>
      </c>
      <c r="O9" s="51" t="s">
        <v>2</v>
      </c>
    </row>
    <row r="10" spans="1:15" s="39" customFormat="1" ht="25.5" x14ac:dyDescent="0.2">
      <c r="A10" s="42">
        <v>2800000</v>
      </c>
      <c r="B10" s="43"/>
      <c r="C10" s="44" t="s">
        <v>53</v>
      </c>
      <c r="D10" s="45"/>
      <c r="E10" s="45">
        <v>50000</v>
      </c>
      <c r="F10" s="45">
        <v>50000</v>
      </c>
      <c r="G10" s="45"/>
      <c r="H10" s="45">
        <v>-50000</v>
      </c>
      <c r="I10" s="45">
        <v>-50000</v>
      </c>
      <c r="J10" s="45"/>
      <c r="K10" s="45"/>
      <c r="L10" s="45"/>
    </row>
    <row r="11" spans="1:15" s="39" customFormat="1" ht="30.6" customHeight="1" x14ac:dyDescent="0.2">
      <c r="A11" s="43">
        <v>2801000</v>
      </c>
      <c r="B11" s="43"/>
      <c r="C11" s="46" t="s">
        <v>54</v>
      </c>
      <c r="D11" s="47"/>
      <c r="E11" s="47">
        <v>50000</v>
      </c>
      <c r="F11" s="47">
        <v>50000</v>
      </c>
      <c r="G11" s="47"/>
      <c r="H11" s="47">
        <v>-50000</v>
      </c>
      <c r="I11" s="47">
        <v>-50000</v>
      </c>
      <c r="J11" s="47"/>
      <c r="K11" s="47"/>
      <c r="L11" s="47"/>
      <c r="M11" s="39" t="s">
        <v>2</v>
      </c>
      <c r="N11" s="39" t="s">
        <v>2</v>
      </c>
      <c r="O11" s="39" t="s">
        <v>2</v>
      </c>
    </row>
    <row r="12" spans="1:15" s="51" customFormat="1" ht="42" customHeight="1" x14ac:dyDescent="0.2">
      <c r="A12" s="48">
        <v>2801400</v>
      </c>
      <c r="B12" s="52" t="s">
        <v>8</v>
      </c>
      <c r="C12" s="49" t="s">
        <v>101</v>
      </c>
      <c r="D12" s="50"/>
      <c r="E12" s="50"/>
      <c r="F12" s="50"/>
      <c r="G12" s="50"/>
      <c r="H12" s="50">
        <v>-50000</v>
      </c>
      <c r="I12" s="50">
        <v>-50000</v>
      </c>
      <c r="J12" s="50"/>
      <c r="K12" s="50">
        <v>-50000</v>
      </c>
      <c r="L12" s="50">
        <v>-50000</v>
      </c>
      <c r="M12" s="51" t="s">
        <v>2</v>
      </c>
      <c r="N12" s="51" t="s">
        <v>2</v>
      </c>
      <c r="O12" s="51" t="s">
        <v>2</v>
      </c>
    </row>
    <row r="13" spans="1:15" s="51" customFormat="1" ht="27.75" customHeight="1" x14ac:dyDescent="0.2">
      <c r="A13" s="48">
        <v>2801460</v>
      </c>
      <c r="B13" s="52" t="s">
        <v>8</v>
      </c>
      <c r="C13" s="49" t="s">
        <v>103</v>
      </c>
      <c r="D13" s="50"/>
      <c r="E13" s="50">
        <v>50000</v>
      </c>
      <c r="F13" s="50">
        <v>50000</v>
      </c>
      <c r="G13" s="50"/>
      <c r="H13" s="50"/>
      <c r="I13" s="50"/>
      <c r="J13" s="50"/>
      <c r="K13" s="50">
        <v>50000</v>
      </c>
      <c r="L13" s="50">
        <v>50000</v>
      </c>
      <c r="M13" s="51" t="s">
        <v>2</v>
      </c>
      <c r="N13" s="51" t="s">
        <v>2</v>
      </c>
      <c r="O13" s="51" t="s">
        <v>2</v>
      </c>
    </row>
  </sheetData>
  <mergeCells count="8">
    <mergeCell ref="I1:L1"/>
    <mergeCell ref="A2:L2"/>
    <mergeCell ref="A4:A5"/>
    <mergeCell ref="B4:B5"/>
    <mergeCell ref="C4:C5"/>
    <mergeCell ref="D4:F4"/>
    <mergeCell ref="G4:I4"/>
    <mergeCell ref="J4:L4"/>
  </mergeCells>
  <pageMargins left="0.82677165354330717" right="0.43307086614173229" top="0.94488188976377963" bottom="0.9448818897637796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дод1_зміни-дод3</vt:lpstr>
      <vt:lpstr>дод2_зміни-дод4</vt:lpstr>
      <vt:lpstr>'дод1_зміни-дод3'!Заголовки_для_друку</vt:lpstr>
      <vt:lpstr>'дод1_зміни-дод3'!Область_друку</vt:lpstr>
      <vt:lpstr>'дод2_зміни-дод4'!Область_друку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2021-04-30T06:47:51Z</dcterms:created>
  <dcterms:modified xsi:type="dcterms:W3CDTF">2021-04-30T07:08:29Z</dcterms:modified>
</cp:coreProperties>
</file>