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ADA\"/>
    </mc:Choice>
  </mc:AlternateContent>
  <bookViews>
    <workbookView xWindow="0" yWindow="0" windowWidth="28800" windowHeight="12000"/>
  </bookViews>
  <sheets>
    <sheet name="dod1" sheetId="1" r:id="rId1"/>
    <sheet name="dod2" sheetId="2" r:id="rId2"/>
  </sheets>
  <definedNames>
    <definedName name="q" localSheetId="1">#REF!</definedName>
    <definedName name="q">'dod1'!$A$1:$T$7</definedName>
    <definedName name="qq" localSheetId="1">#REF!</definedName>
    <definedName name="qq">'dod1'!$A$1:$N$7</definedName>
    <definedName name="_xlnm.Print_Titles" localSheetId="0">'dod1'!$5:$7</definedName>
    <definedName name="_xlnm.Print_Titles" localSheetId="1">'dod2'!$6:$8</definedName>
    <definedName name="_xlnm.Print_Area" localSheetId="0">'dod1'!$A$1:$N$22</definedName>
    <definedName name="_xlnm.Print_Area" localSheetId="1">#REF!</definedName>
    <definedName name="_xlnm.Print_Area">'dod1'!$A$1:$N$7</definedName>
  </definedNames>
  <calcPr calcId="162913"/>
</workbook>
</file>

<file path=xl/calcChain.xml><?xml version="1.0" encoding="utf-8"?>
<calcChain xmlns="http://schemas.openxmlformats.org/spreadsheetml/2006/main">
  <c r="F20" i="1" l="1"/>
  <c r="F21" i="1"/>
  <c r="N21" i="1"/>
  <c r="N20" i="1"/>
  <c r="E21" i="1"/>
  <c r="E20" i="1"/>
  <c r="D20" i="1"/>
  <c r="D21" i="1"/>
  <c r="N22" i="1"/>
  <c r="D22" i="1"/>
  <c r="E22" i="1"/>
  <c r="D18" i="1" l="1"/>
  <c r="D17" i="1"/>
  <c r="D16" i="1"/>
  <c r="H16" i="1"/>
  <c r="H17" i="1"/>
  <c r="G17" i="1"/>
  <c r="G16" i="1"/>
  <c r="F16" i="1"/>
  <c r="F17" i="1"/>
  <c r="E17" i="1"/>
  <c r="E16" i="1"/>
  <c r="N12" i="1" l="1"/>
  <c r="H19" i="1"/>
  <c r="G19" i="1"/>
  <c r="F19" i="1"/>
  <c r="E19" i="1"/>
  <c r="D19" i="1"/>
  <c r="N19" i="1" s="1"/>
  <c r="H18" i="1"/>
  <c r="G18" i="1"/>
  <c r="F18" i="1"/>
  <c r="E18" i="1"/>
  <c r="N18" i="1"/>
  <c r="N17" i="1"/>
  <c r="N16" i="1"/>
  <c r="D13" i="1"/>
  <c r="N13" i="1" s="1"/>
  <c r="D12" i="1"/>
  <c r="H12" i="1"/>
  <c r="H13" i="1"/>
  <c r="H15" i="1"/>
  <c r="D15" i="1"/>
  <c r="H14" i="1"/>
  <c r="D14" i="1"/>
  <c r="N14" i="1" s="1"/>
  <c r="N15" i="1"/>
  <c r="E8" i="1" l="1"/>
  <c r="H8" i="1"/>
  <c r="G8" i="1"/>
  <c r="F8" i="1"/>
  <c r="N11" i="1"/>
  <c r="N10" i="1"/>
  <c r="N9" i="1"/>
  <c r="E9" i="1"/>
  <c r="D9" i="1"/>
  <c r="E10" i="1"/>
  <c r="D10" i="1"/>
  <c r="E11" i="1"/>
  <c r="D11" i="1"/>
</calcChain>
</file>

<file path=xl/sharedStrings.xml><?xml version="1.0" encoding="utf-8"?>
<sst xmlns="http://schemas.openxmlformats.org/spreadsheetml/2006/main" count="898" uniqueCount="483">
  <si>
    <t>Загальний фонд</t>
  </si>
  <si>
    <t>з них:</t>
  </si>
  <si>
    <t>Разом:</t>
  </si>
  <si>
    <t xml:space="preserve">оплата
праці
</t>
  </si>
  <si>
    <t xml:space="preserve">
Всього
</t>
  </si>
  <si>
    <t xml:space="preserve">комунальні
послуги та
енергоносії
</t>
  </si>
  <si>
    <t>Спеціальний фонд</t>
  </si>
  <si>
    <t xml:space="preserve">
видатки 
споживання
</t>
  </si>
  <si>
    <t xml:space="preserve">
видатки 
розвитку
</t>
  </si>
  <si>
    <t>Всього:</t>
  </si>
  <si>
    <t>(тис. грн)</t>
  </si>
  <si>
    <t xml:space="preserve">Код функціональної  класифікації видатків та кредитування  бюджету </t>
  </si>
  <si>
    <t>0500000</t>
  </si>
  <si>
    <t>Державна судова адміністрація України</t>
  </si>
  <si>
    <t>0501000</t>
  </si>
  <si>
    <t>Апарат Державної судової адміністрації України</t>
  </si>
  <si>
    <t>0501020</t>
  </si>
  <si>
    <t>0330</t>
  </si>
  <si>
    <t>Забезпечення здійснення правосуддя місцевими, апеляційними судами та функціонування органів і установ системи правосуддя</t>
  </si>
  <si>
    <t>3400000</t>
  </si>
  <si>
    <t>Міністерство молоді та спорту України</t>
  </si>
  <si>
    <t>3401000</t>
  </si>
  <si>
    <t>Апарат Міністерства молоді та спорту України</t>
  </si>
  <si>
    <t>3401120</t>
  </si>
  <si>
    <t>0810</t>
  </si>
  <si>
    <t>Підготовка і участь національних збірних команд в Паралімпійських  і Дефлімпійських іграх</t>
  </si>
  <si>
    <t xml:space="preserve">Код програмної класифікації видатків та кредитування державного бюджету </t>
  </si>
  <si>
    <t xml:space="preserve">Зміни до додатка № 3 до Закону України "Про Державний бюджет України на 2021 рік"  </t>
  </si>
  <si>
    <t>"Розподіл видатків Державного бюджету України на 2021 рік"</t>
  </si>
  <si>
    <t>0850000</t>
  </si>
  <si>
    <t>Вищий антикорупційний суд</t>
  </si>
  <si>
    <t>0851000</t>
  </si>
  <si>
    <t>Апарат Вищого антикорупційного суду</t>
  </si>
  <si>
    <t>0851010</t>
  </si>
  <si>
    <t>0851020</t>
  </si>
  <si>
    <t>Здійснення правосуддя Вищим антикорупційним судом</t>
  </si>
  <si>
    <t>Здійснення правосуддя Апеляційною палатою Вищого антикорупційного суду</t>
  </si>
  <si>
    <t>0950000</t>
  </si>
  <si>
    <t>Вищий суд з питань інтелектуальної власності</t>
  </si>
  <si>
    <t>0951000</t>
  </si>
  <si>
    <t>Апарат Вищого суду з питань інтелектуальної власності</t>
  </si>
  <si>
    <t>0951010</t>
  </si>
  <si>
    <t>0951020</t>
  </si>
  <si>
    <t>Здійснення правосуддя Вищим судом з питань інтелектуальної власності</t>
  </si>
  <si>
    <t>Здійснення правосуддя Апеляційною палатою Вищого суду з питань інтелектуальної власності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</si>
  <si>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</si>
  <si>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Додаток № 1
 до Закону України "Про внесення змін до Закону України "Про Державний бюджет України на 2021 рік" щодо збільшення видатків на забезпечення здійснення правосуддя місцевими, апеляційними судами"</t>
  </si>
  <si>
    <t xml:space="preserve">Найменування згідно з відомчою і програмною класифікаціями видатків та кредитування  державного бюджету  </t>
  </si>
  <si>
    <t>Додаток № 2
 до Закону України "Про внесення змін до Закону України "Про Державний бюджет України на 2021 рік" щодо збільшення видатків на забезпечення здійснення правосуддя місцевими, апеляційними судами"</t>
  </si>
  <si>
    <t>"Додаток № 7 
до  Закону України 
"Про Державний бюджет України на 2021 рік"</t>
  </si>
  <si>
    <t>Розподіл видатків Державного бюджету України на 2021 рік на забезпечення здійснення правосуддя місцевими, апеляційними судами та функціонування органів і установ системи правосуддя</t>
  </si>
  <si>
    <t>Код програмної класифікації видатків та кредитування державного бюджету</t>
  </si>
  <si>
    <t>Код функціональної класифікації видатків та кредитування бюджету</t>
  </si>
  <si>
    <t>Найменування установ та напрямків видатків</t>
  </si>
  <si>
    <t>Разом</t>
  </si>
  <si>
    <t>Всього</t>
  </si>
  <si>
    <t>видатки 
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</si>
  <si>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</si>
  <si>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</si>
  <si>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</si>
  <si>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</si>
  <si>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Організаційне забезпечення діяльності органів судової влади</t>
  </si>
  <si>
    <t>Фонд суддівських винагород для новопризначених суддів та суддів, що звільняються</t>
  </si>
  <si>
    <t>Забезпечення діяльності органів суддівського самоврядування</t>
  </si>
  <si>
    <t>Служба судової охорони</t>
  </si>
  <si>
    <t>Вища кваліфікаційна комісія суддів України</t>
  </si>
  <si>
    <t>Національна школа суддів України</t>
  </si>
  <si>
    <t>Апеляційні загальні суди</t>
  </si>
  <si>
    <t xml:space="preserve">Вінницький апеляційний суд </t>
  </si>
  <si>
    <t xml:space="preserve">Волинський апеляційний суд </t>
  </si>
  <si>
    <t xml:space="preserve">Дніпровський апеляційний суд </t>
  </si>
  <si>
    <t xml:space="preserve">Донецький апеляційний суд </t>
  </si>
  <si>
    <t>Житомирський апеляційний суд</t>
  </si>
  <si>
    <t xml:space="preserve">Закарпатський апеляційний суд </t>
  </si>
  <si>
    <t>Запорізький апеляційний суд</t>
  </si>
  <si>
    <t>Івано-Франківський апеляційний суд</t>
  </si>
  <si>
    <t xml:space="preserve">Кропивницький апеляційний суд </t>
  </si>
  <si>
    <t xml:space="preserve">Луганський апеляційний суд </t>
  </si>
  <si>
    <t xml:space="preserve">Львівський апеляційний суд </t>
  </si>
  <si>
    <t xml:space="preserve">Миколаївський апеляційний суд </t>
  </si>
  <si>
    <t xml:space="preserve">Одеський апеляційний суд </t>
  </si>
  <si>
    <t xml:space="preserve">Полтавський апеляційний суд </t>
  </si>
  <si>
    <t xml:space="preserve">Рівненський апеляційний суд </t>
  </si>
  <si>
    <t xml:space="preserve">Сумський апеляційний суд </t>
  </si>
  <si>
    <t xml:space="preserve">Тернопільський апеляційний суд </t>
  </si>
  <si>
    <t xml:space="preserve">Харківський апеляційний суд </t>
  </si>
  <si>
    <t xml:space="preserve">Херсонський апеляційний суд </t>
  </si>
  <si>
    <t xml:space="preserve">Хмельницький апеляційний суд </t>
  </si>
  <si>
    <t xml:space="preserve">Черкаський апеляційний суд </t>
  </si>
  <si>
    <t>Чернівецький апеляційний суд</t>
  </si>
  <si>
    <t xml:space="preserve">Чернігівський апеляційний суд </t>
  </si>
  <si>
    <t xml:space="preserve">Київський апеляційний суд </t>
  </si>
  <si>
    <t>Апеляційні господарські суди</t>
  </si>
  <si>
    <t xml:space="preserve">Східний апеляційний господарський суд </t>
  </si>
  <si>
    <t xml:space="preserve">Центральний апеляційний господарський суд </t>
  </si>
  <si>
    <t xml:space="preserve">Південний апеляційний господарський суд </t>
  </si>
  <si>
    <t xml:space="preserve">Південно-західний апеляційний господарський суд </t>
  </si>
  <si>
    <t xml:space="preserve">Північний апеляційний господарський суд </t>
  </si>
  <si>
    <t xml:space="preserve">Північно-західний апеляційний господарський суд </t>
  </si>
  <si>
    <t xml:space="preserve">Західний апеляційний господарський суд </t>
  </si>
  <si>
    <t>Апеляційні адміністративні суди</t>
  </si>
  <si>
    <t xml:space="preserve">Перший апеляційний адміністративний суд </t>
  </si>
  <si>
    <t xml:space="preserve">Другий апеляційний адміністративний суд </t>
  </si>
  <si>
    <t xml:space="preserve">Третій апеляційний адміністративний суд </t>
  </si>
  <si>
    <t xml:space="preserve">Четвертий апеляційний адміністративний суд </t>
  </si>
  <si>
    <t xml:space="preserve">П’ятий апеляційний адміністративний суд </t>
  </si>
  <si>
    <t xml:space="preserve">Шостий апеляційний адміністративний суд </t>
  </si>
  <si>
    <t xml:space="preserve">Сьомий апеляційний адміністративний суд </t>
  </si>
  <si>
    <t xml:space="preserve">Восьмий апеляційний адміністративний суд </t>
  </si>
  <si>
    <t>Територіальні управління Державної судової адміністрації України та місцеві суди</t>
  </si>
  <si>
    <t>Територіальне управління Державної судової адміністрації України в Вінницькій області</t>
  </si>
  <si>
    <t>Апарат територіального управління Державної судової адміністрації України в Вінницькій області</t>
  </si>
  <si>
    <t>Вінницький окружний господарський суд</t>
  </si>
  <si>
    <t>Вінницький окружний адміністративний суд</t>
  </si>
  <si>
    <t>Бершадський окружний суд</t>
  </si>
  <si>
    <t>Вінницький окружний суд</t>
  </si>
  <si>
    <t>Гайсинський окружний суд</t>
  </si>
  <si>
    <t>Жмеринський окружний суд</t>
  </si>
  <si>
    <t>Іллінецький окружний суд</t>
  </si>
  <si>
    <t>Козятинський окружний суд</t>
  </si>
  <si>
    <t>Крижопільський окружний суд</t>
  </si>
  <si>
    <t>Могилів-Подільський окружний суд</t>
  </si>
  <si>
    <t>Немирівський окружний суд</t>
  </si>
  <si>
    <t>Хмільницький окружний суд</t>
  </si>
  <si>
    <t>Шаргородський окружний суд</t>
  </si>
  <si>
    <t>Ямпільський окружний суд</t>
  </si>
  <si>
    <t>Територіальне управління Державної судової адміністрації України в Волинській області</t>
  </si>
  <si>
    <t>Апарат територіального управління Державної судової адміністрації України в Волинській області</t>
  </si>
  <si>
    <t>Волинський окружний господарський суд</t>
  </si>
  <si>
    <t>Волинський окружний адміністративний суд</t>
  </si>
  <si>
    <t>Володимир-Волинський окружний суд</t>
  </si>
  <si>
    <t>Горохівський окружний суд</t>
  </si>
  <si>
    <t>Камінь-Каширський окружний суд</t>
  </si>
  <si>
    <t>Ківерцівський окружний суд</t>
  </si>
  <si>
    <t>Ковельський окружний суд</t>
  </si>
  <si>
    <t>Луцький окружний суд</t>
  </si>
  <si>
    <t>Любомльський окружний суд</t>
  </si>
  <si>
    <t>Маневицький окружний суд</t>
  </si>
  <si>
    <t>Нововолинський окружний суд</t>
  </si>
  <si>
    <t>Територіальне управління Державної судової адміністрації України в Дніпропетровській області</t>
  </si>
  <si>
    <t>Апарат територіального управління Державної судової адміністрації України в Дніпропетровській області</t>
  </si>
  <si>
    <t>Дніпропетровський окружний господарський суд</t>
  </si>
  <si>
    <t>Дніпропетровський окружний адміністративний суд</t>
  </si>
  <si>
    <t xml:space="preserve">Васильківський окружний суд </t>
  </si>
  <si>
    <t>Верхньодніпровський окружний суд</t>
  </si>
  <si>
    <t>Нікопольський окружний суд</t>
  </si>
  <si>
    <t xml:space="preserve">Новомосковський  окружний суд </t>
  </si>
  <si>
    <t>Окружний суд міста Кам'янського</t>
  </si>
  <si>
    <t xml:space="preserve">Павлоградський окружний суд </t>
  </si>
  <si>
    <t xml:space="preserve">Петриківський окружний суд </t>
  </si>
  <si>
    <t>Петропавлівський окружний суд</t>
  </si>
  <si>
    <t>П'ятихатський окружний суд</t>
  </si>
  <si>
    <t>Синельніківський окружний суд</t>
  </si>
  <si>
    <t>Перший окружний суд міста Дніпра</t>
  </si>
  <si>
    <t>Другий окружний суд міста Дніпра</t>
  </si>
  <si>
    <t>Третій окружний суд міста Дніпра</t>
  </si>
  <si>
    <t>Четвертий окружний суд міста Дніпра</t>
  </si>
  <si>
    <t>П'ятий окружний суд міста Дніпра</t>
  </si>
  <si>
    <t>Перший окружний суд міста Кривого Рогу</t>
  </si>
  <si>
    <t>Другий окружний суд міста Кривого Рогу</t>
  </si>
  <si>
    <t>Третій окружний суд міста Кривого Рогу</t>
  </si>
  <si>
    <t>Четвертий окружний суд міста Кривого Рогу</t>
  </si>
  <si>
    <t>Територіальне управління Державної судової адміністрації України в Донецькій області</t>
  </si>
  <si>
    <t>Апарат територіального управління Державної судової адміністрації України в Донецькій області</t>
  </si>
  <si>
    <t>Донецький окружний господарський суд</t>
  </si>
  <si>
    <t>Донецький окружний адміністративний суд</t>
  </si>
  <si>
    <t xml:space="preserve">Бахмутський окружний суд </t>
  </si>
  <si>
    <t>Бойківський окружний суд</t>
  </si>
  <si>
    <t xml:space="preserve">Волноваський окружний суд </t>
  </si>
  <si>
    <t xml:space="preserve">Добропільський окружний суд </t>
  </si>
  <si>
    <t>Єнакіївський окружний суд</t>
  </si>
  <si>
    <t xml:space="preserve">Костянтинівський окружний суд </t>
  </si>
  <si>
    <t>Макіївський окружний суд</t>
  </si>
  <si>
    <t xml:space="preserve">Мар’їнський окружний суд </t>
  </si>
  <si>
    <t>Окружний суд міста Горлівки</t>
  </si>
  <si>
    <t xml:space="preserve">Окружний суд м.Краматорська </t>
  </si>
  <si>
    <t xml:space="preserve">Покровський окружний суд </t>
  </si>
  <si>
    <t xml:space="preserve">Слов'янський окружний суд </t>
  </si>
  <si>
    <t>Харцизький окружний суд</t>
  </si>
  <si>
    <t>Шахтарський окружний суд</t>
  </si>
  <si>
    <t>Перший окружний суд міста Донецька</t>
  </si>
  <si>
    <t>Другий окружний суд міста Донецька</t>
  </si>
  <si>
    <t>Третій окружний суд міста Донецька</t>
  </si>
  <si>
    <t xml:space="preserve">Перший окружний суд м.Маріуполя </t>
  </si>
  <si>
    <t xml:space="preserve">Другий окружний суд м.Маріуполя </t>
  </si>
  <si>
    <t>Територіальне управління Державної судової адміністрації України в Житомирській області</t>
  </si>
  <si>
    <t>Апарат територіального управління Державної судової адміністрації України в Житомирській області</t>
  </si>
  <si>
    <t>Житомирський окружний господарський суд</t>
  </si>
  <si>
    <t>Житомирський окружний адміністративний суд</t>
  </si>
  <si>
    <t xml:space="preserve">Бердичівський окружний суд </t>
  </si>
  <si>
    <t xml:space="preserve">Житомирський окружний суд </t>
  </si>
  <si>
    <t xml:space="preserve">Коростенський окружний суд </t>
  </si>
  <si>
    <t xml:space="preserve">Коростишівський окружний суд </t>
  </si>
  <si>
    <t xml:space="preserve">Малинський окружний суд </t>
  </si>
  <si>
    <t xml:space="preserve">Новоград-Волинський окружний суд </t>
  </si>
  <si>
    <t xml:space="preserve">Овруцький окружний суд </t>
  </si>
  <si>
    <t>Окружний суд м. Житомира</t>
  </si>
  <si>
    <t xml:space="preserve">Олевський окружний суд </t>
  </si>
  <si>
    <t xml:space="preserve">Попільнянський окружний суд </t>
  </si>
  <si>
    <t xml:space="preserve">Черняхівський окружний суд </t>
  </si>
  <si>
    <t xml:space="preserve">Чуднівський окружний суд </t>
  </si>
  <si>
    <t>Територіальне управління Державної судової адміністрації України в Закарпатській області</t>
  </si>
  <si>
    <t>Апарат територіального управління Державної судової адміністрації України в Закарпатській області</t>
  </si>
  <si>
    <t>Закарпатський окружний господарський суд</t>
  </si>
  <si>
    <t>Закарпатський окружний адміністративний суд</t>
  </si>
  <si>
    <t>Берегівський окружний суд</t>
  </si>
  <si>
    <t>Міжгірський окружний суд</t>
  </si>
  <si>
    <t>Мукачівський окружний суд</t>
  </si>
  <si>
    <t>Перечинський окружний суд</t>
  </si>
  <si>
    <t>Тячівський окружний суд</t>
  </si>
  <si>
    <t>Ужгородський окружний суд</t>
  </si>
  <si>
    <t>Хустський окружний суд</t>
  </si>
  <si>
    <t>Територіальне управління Державної судової адміністрації України в Запорізькій області</t>
  </si>
  <si>
    <t>Апарат територіального управління Державної судової адміністрації України в Запорізькій області</t>
  </si>
  <si>
    <t>Запорізький окружний господарський суд</t>
  </si>
  <si>
    <t>Запорізький окружний адміністративний суд</t>
  </si>
  <si>
    <t>Бердянський окружний суд</t>
  </si>
  <si>
    <t>Василівський окружний суд</t>
  </si>
  <si>
    <t xml:space="preserve">Вільнянський окружний суд </t>
  </si>
  <si>
    <t xml:space="preserve">Енергодарський окружний суд </t>
  </si>
  <si>
    <t xml:space="preserve">Мелітопольський окружний суд </t>
  </si>
  <si>
    <t>Оріхівський окружний суд</t>
  </si>
  <si>
    <t xml:space="preserve">Пологівський окружний суд </t>
  </si>
  <si>
    <t xml:space="preserve">Приморський окружний суд </t>
  </si>
  <si>
    <t xml:space="preserve">Токмацький окружний суд </t>
  </si>
  <si>
    <t>Перший окружний суд м.Запоріжжя</t>
  </si>
  <si>
    <t xml:space="preserve">Другий окружний суд м.Запоріжжя </t>
  </si>
  <si>
    <t>Третій окружний суд м.Запоріжжя</t>
  </si>
  <si>
    <t>Четвертий окружний суд м.Запоріжжя</t>
  </si>
  <si>
    <t>Територіальне управління Державної судової адміністрації України в Івано-Франківській області</t>
  </si>
  <si>
    <t>Апарат територіального управління Державної судової адміністрації України в Івано-Франківській області</t>
  </si>
  <si>
    <t>Івано-Франківський окружний господарський суд</t>
  </si>
  <si>
    <t>Івано-Франківський окружний адміністративний суд</t>
  </si>
  <si>
    <t>Галицький окружний суд</t>
  </si>
  <si>
    <t>Городенківський окружний суд</t>
  </si>
  <si>
    <t>Долинський окружний суд</t>
  </si>
  <si>
    <t>Калуський окружний суд</t>
  </si>
  <si>
    <t>Коломийський окружний суд</t>
  </si>
  <si>
    <t>Косівський окружний суд</t>
  </si>
  <si>
    <t>Окружний суд міста Івано-Франківська</t>
  </si>
  <si>
    <t>Надвірнянський окружний суд</t>
  </si>
  <si>
    <t>Тлумацький окружний суд</t>
  </si>
  <si>
    <t>Територіальне управління Державної судової адміністрації України в Київській області</t>
  </si>
  <si>
    <t>Апарат територіального управління Державної судової адміністрації України в Київській області</t>
  </si>
  <si>
    <t>Київський окружний господарський суд</t>
  </si>
  <si>
    <t>Київський окружний адміністративний суд</t>
  </si>
  <si>
    <t>Білоцерківський окружний суд</t>
  </si>
  <si>
    <t>Бориспільський окружний суд</t>
  </si>
  <si>
    <t>Броварський окружний суд</t>
  </si>
  <si>
    <t>Васильківський окружний суд</t>
  </si>
  <si>
    <t>Вишгородський окружний суд</t>
  </si>
  <si>
    <t>Ірпінський окружний суд</t>
  </si>
  <si>
    <t>Кагарлицький окружний суд</t>
  </si>
  <si>
    <t>Києво-Святошинський окружний суд</t>
  </si>
  <si>
    <t>Обухівський окружний суд</t>
  </si>
  <si>
    <t>Переяслав-Хмельницький окружний суд</t>
  </si>
  <si>
    <t>Сквирський окружний суд</t>
  </si>
  <si>
    <t>Таращанський окружний суд</t>
  </si>
  <si>
    <t>Фастівський окружний суд</t>
  </si>
  <si>
    <t>Яготинський окружний суд</t>
  </si>
  <si>
    <t>Територіальне управління Державної судової адміністрації України в Кіровоградській області</t>
  </si>
  <si>
    <t>Апарат територіального управління Державної судової адміністрації України в Кіровоградській області</t>
  </si>
  <si>
    <t>Кіровоградський окружний господарський суд</t>
  </si>
  <si>
    <t>Кіровоградський окружний адміністративний суд</t>
  </si>
  <si>
    <t>Гайворонський окружний суд</t>
  </si>
  <si>
    <t>Голованівський окружний суд</t>
  </si>
  <si>
    <t>Знам'янський окружний суд</t>
  </si>
  <si>
    <t>Кропивницький окружний суд</t>
  </si>
  <si>
    <t>Маловисківський окружний суд</t>
  </si>
  <si>
    <t>Новоукраїнський окружний суд</t>
  </si>
  <si>
    <t>Окружний суд м.Кропивницького</t>
  </si>
  <si>
    <t>Олександрійський окружний суд</t>
  </si>
  <si>
    <t>Світловодський окружний суд</t>
  </si>
  <si>
    <t>Територіальне управління Державної судової адміністрації України в Луганській області</t>
  </si>
  <si>
    <t>Апарат територіального управління Державної судової адміністрації України в Луганській області</t>
  </si>
  <si>
    <t>Луганський окружний господарський суд</t>
  </si>
  <si>
    <t>Луганський окружний адміністративний суд</t>
  </si>
  <si>
    <t>Алчевський окружний суд</t>
  </si>
  <si>
    <t>Біловодський окружний суд</t>
  </si>
  <si>
    <t>Довжанський окружний суд</t>
  </si>
  <si>
    <t>Кадіївський окружний суд</t>
  </si>
  <si>
    <t>Лисичанський окружний суд</t>
  </si>
  <si>
    <t>Луганський окружний суд</t>
  </si>
  <si>
    <t>Лутугинський окружний суд</t>
  </si>
  <si>
    <t>Новопсковський окружний суд</t>
  </si>
  <si>
    <t>Рубіжанський окружний суд</t>
  </si>
  <si>
    <t>Сватівський окружний суд</t>
  </si>
  <si>
    <t>Сєвєродонецький окружний суд</t>
  </si>
  <si>
    <t>Сорокинський окружний суд</t>
  </si>
  <si>
    <t>Старобільський окружний суд</t>
  </si>
  <si>
    <t>Хрустальний окружний суд</t>
  </si>
  <si>
    <t>Територіальне управління Державної судової адміністрації України в Львівській області</t>
  </si>
  <si>
    <t>Апарат територіального управління Державної судової адміністрації України в Львівській області</t>
  </si>
  <si>
    <t>Львівський окружний господарський суд</t>
  </si>
  <si>
    <t>Львівський окружний адміністративний суд</t>
  </si>
  <si>
    <t>Дрогобицький окружний суд</t>
  </si>
  <si>
    <t xml:space="preserve">Жовківський окружний суд </t>
  </si>
  <si>
    <t xml:space="preserve">Золочівський окружний суд </t>
  </si>
  <si>
    <t xml:space="preserve">Пустомитівський окружний суд </t>
  </si>
  <si>
    <t xml:space="preserve">Самбірський окружний суд </t>
  </si>
  <si>
    <t xml:space="preserve">Стрийський окружний суд </t>
  </si>
  <si>
    <t xml:space="preserve">Червоноградський окружний суд </t>
  </si>
  <si>
    <t xml:space="preserve">Яворівський окружний суд </t>
  </si>
  <si>
    <t>Перший окружний суд міста Львова</t>
  </si>
  <si>
    <t>Другий окружний суд міста Львова</t>
  </si>
  <si>
    <t>Третій окружний суд міста Львова</t>
  </si>
  <si>
    <t>Територіальне управління Державної судової адміністрації України в Миколаївській області</t>
  </si>
  <si>
    <t>Апарат територіального управління Державної судової адміністрації України в Миколаївській області</t>
  </si>
  <si>
    <t>Миколаївський окружний господарський суд</t>
  </si>
  <si>
    <t>Миколаївський окружний адміністративний суд</t>
  </si>
  <si>
    <t>Баштанский окружний суд</t>
  </si>
  <si>
    <t>Вознесенський окружний суд</t>
  </si>
  <si>
    <t>Миколаївський окружний суд</t>
  </si>
  <si>
    <t>Первомайський окружний суд</t>
  </si>
  <si>
    <t>Снігурівський окружний суд</t>
  </si>
  <si>
    <t>Южноукраїнський окружний суд</t>
  </si>
  <si>
    <t>Перший окружний суд міста Миколаєва</t>
  </si>
  <si>
    <t>Другий окружний суд міста Миколаєва</t>
  </si>
  <si>
    <t>Територіальне управління Державної судової адміністрації України в Одеській області</t>
  </si>
  <si>
    <t>Апарат територіального управління Державної судової адміністрації України в Одеській області</t>
  </si>
  <si>
    <t>Одеський окружний господарський суд</t>
  </si>
  <si>
    <t>Одеський окружний адміністративний суд</t>
  </si>
  <si>
    <t>Арцизький окружний суд</t>
  </si>
  <si>
    <t>Балтський окружний суд</t>
  </si>
  <si>
    <t>Березівський окружний суд</t>
  </si>
  <si>
    <t>Білгород - Дністровський окружний суд</t>
  </si>
  <si>
    <t>Біляївський окружний суд</t>
  </si>
  <si>
    <t>Великомихайлівський окружний суд</t>
  </si>
  <si>
    <t>Доброславський окружний суд</t>
  </si>
  <si>
    <t>Ізмаїльський окружний суд</t>
  </si>
  <si>
    <t>Подільський окружний суд</t>
  </si>
  <si>
    <t>Роздільнянський окружний суд</t>
  </si>
  <si>
    <t>Чорноморський окружний суд</t>
  </si>
  <si>
    <t>Перший окружний суд  міста Одеси</t>
  </si>
  <si>
    <t>Другий окружний суд  міста Одеси</t>
  </si>
  <si>
    <t>Третій окружний суд  міста Одеси</t>
  </si>
  <si>
    <t>Четвертий окружний суд  міста Одеси</t>
  </si>
  <si>
    <t>Територіальне управління Державної судової адміністрації України в Полтавській області</t>
  </si>
  <si>
    <t>Апарат територіального управління Державної судової адміністрації України в Полтавській області</t>
  </si>
  <si>
    <t>Полтавський окружний господарський суд</t>
  </si>
  <si>
    <t>Полтавський окружний адміністративний суд</t>
  </si>
  <si>
    <t>Гадяцький окружний суд</t>
  </si>
  <si>
    <t>Глобинський окружний суд</t>
  </si>
  <si>
    <t>Горішньоплавнівський окружний суд</t>
  </si>
  <si>
    <t>Диканський окружний суд</t>
  </si>
  <si>
    <t>Карлівський окружний суд</t>
  </si>
  <si>
    <t>Кобеляцький окружний суд</t>
  </si>
  <si>
    <t>Кременчуцький окружний суд</t>
  </si>
  <si>
    <t>Лубенський окружний суд</t>
  </si>
  <si>
    <t>Миргородський окружний суд</t>
  </si>
  <si>
    <t>Окружний суд міста Полтави</t>
  </si>
  <si>
    <t>Пирятинський окружний суд</t>
  </si>
  <si>
    <t>Полтавський окружний суд</t>
  </si>
  <si>
    <t>Територіальне управління Державної судової адміністрації України в Рівненській області</t>
  </si>
  <si>
    <t>Апарат територіального управління Державної судової адміністрації України в Рівненській області</t>
  </si>
  <si>
    <t>Рівненський окружний господарський суд</t>
  </si>
  <si>
    <t>Рівненський окружний адміністративний суд</t>
  </si>
  <si>
    <t>Володимирецький окружний суд</t>
  </si>
  <si>
    <t>Гощанський окружний суд</t>
  </si>
  <si>
    <t>Дубенський окружний суд</t>
  </si>
  <si>
    <t>Дубровицький окружний суд</t>
  </si>
  <si>
    <t>Здолбунівський окружний суд</t>
  </si>
  <si>
    <t>Костопільський окружний суд</t>
  </si>
  <si>
    <t>Рівненський окружний суд</t>
  </si>
  <si>
    <t>Сарненький окружний суд</t>
  </si>
  <si>
    <t>Територіальне управління Державної судової адміністрації України в Сумській області</t>
  </si>
  <si>
    <t>Апарат територіального управління Державної судової адміністрації України в Сумській області</t>
  </si>
  <si>
    <t>Сумський окружний господарський суд</t>
  </si>
  <si>
    <t>Сумський окружний адміністративний суд</t>
  </si>
  <si>
    <t>Глухівський окружний суд</t>
  </si>
  <si>
    <t>Конотопський окружний суд</t>
  </si>
  <si>
    <t>Окружний суд міста Сум</t>
  </si>
  <si>
    <t>Охтирський окружний суд</t>
  </si>
  <si>
    <t>Роменський окружний суд</t>
  </si>
  <si>
    <t>Сумський окружний суд</t>
  </si>
  <si>
    <t>Шосткинський окружний суд</t>
  </si>
  <si>
    <t>Територіальне управління Державної судової адміністрації України у Тернопільській області</t>
  </si>
  <si>
    <t>Апарат територіального управління Державної судової адміністрації України у Тернопільській області</t>
  </si>
  <si>
    <t>Тернопільський окружний господарський суд</t>
  </si>
  <si>
    <t>Тернопільський окружний адміністративний суд</t>
  </si>
  <si>
    <t>Бережанський окружний суд</t>
  </si>
  <si>
    <t>Бучацький окружний суд</t>
  </si>
  <si>
    <t>Збаразький окружний суд</t>
  </si>
  <si>
    <t>Кременецький окружний суд</t>
  </si>
  <si>
    <t>Теребовлянський окружний суд</t>
  </si>
  <si>
    <t>Тернопільський окружний суд</t>
  </si>
  <si>
    <t>Чортківський окружний суд</t>
  </si>
  <si>
    <t>Територіальне управління Державної судової адміністрації України у Харківській області</t>
  </si>
  <si>
    <t>Апарат територіального управління Державної судової адміністрації України у Харківській області</t>
  </si>
  <si>
    <t>Харківський окружний господарський суд</t>
  </si>
  <si>
    <t>Харківський окружний адміністративний суд</t>
  </si>
  <si>
    <t xml:space="preserve">Балаклійський окружний суд </t>
  </si>
  <si>
    <t>Богодухівський окружний суд</t>
  </si>
  <si>
    <t xml:space="preserve">Валківський окружний суд </t>
  </si>
  <si>
    <t xml:space="preserve">Вовчанський окружний суд </t>
  </si>
  <si>
    <t xml:space="preserve">Дергачівський окружний суд </t>
  </si>
  <si>
    <t xml:space="preserve">Ізюмський окружний суд </t>
  </si>
  <si>
    <t xml:space="preserve">Красноградський окружний суд </t>
  </si>
  <si>
    <t xml:space="preserve">Куп'янський окружний суд </t>
  </si>
  <si>
    <t xml:space="preserve">Лозівський окружний суд </t>
  </si>
  <si>
    <t xml:space="preserve">Первомайський окружний суд </t>
  </si>
  <si>
    <t xml:space="preserve">Харківський окружний суд </t>
  </si>
  <si>
    <t xml:space="preserve">Чугуївський окружний суд </t>
  </si>
  <si>
    <t>Перший окружний суд міста Харкова</t>
  </si>
  <si>
    <t>Другий окружний суд міста Харкова</t>
  </si>
  <si>
    <t xml:space="preserve">Третій окружний суд міста Харкова </t>
  </si>
  <si>
    <t>Четвертий окружний суд міста Харкова</t>
  </si>
  <si>
    <t>П'ятий окружний суд міста Харкова</t>
  </si>
  <si>
    <t>Територіальне управління Державної судової адміністрації України в Херсонській області</t>
  </si>
  <si>
    <t>Апарат територіального управління Державної судової адміністрації України в Херсонській області</t>
  </si>
  <si>
    <t>Херсонський окружний господарський суд</t>
  </si>
  <si>
    <t>Херсонський окружний адміністративний суд</t>
  </si>
  <si>
    <t xml:space="preserve">Білозерський окружний суд </t>
  </si>
  <si>
    <t xml:space="preserve">Великолепетиський окружний суд </t>
  </si>
  <si>
    <t xml:space="preserve">Великоолександрівський окружний суд </t>
  </si>
  <si>
    <t xml:space="preserve">Генічеський окружний суд </t>
  </si>
  <si>
    <t>Голопристанський окружний суд</t>
  </si>
  <si>
    <t xml:space="preserve">Каховський окружний суд </t>
  </si>
  <si>
    <t xml:space="preserve">Новокаховський окружний суд </t>
  </si>
  <si>
    <t>Окружний суд міста Херсона</t>
  </si>
  <si>
    <t xml:space="preserve">Скадовський окружний суд </t>
  </si>
  <si>
    <t>Територіальне управління Державної судової адміністрації України в Хмельницькій області</t>
  </si>
  <si>
    <t>Апарат територіального управління Державної судової адміністрації України в Хмельницькій області</t>
  </si>
  <si>
    <t>Хмельницький окружний господарський суд</t>
  </si>
  <si>
    <t>Хмельницький окружний адміністративний суд</t>
  </si>
  <si>
    <t>Дунаєвецький окружний суд</t>
  </si>
  <si>
    <t>Ізяславський окружний суд</t>
  </si>
  <si>
    <t>Кам'янець-Подільський окружний суд</t>
  </si>
  <si>
    <t>Летичівський окружний суд</t>
  </si>
  <si>
    <t>Славутський окружний суд</t>
  </si>
  <si>
    <t>Староконстянтинівський окружний суд</t>
  </si>
  <si>
    <t>Хмельницький окружний суд</t>
  </si>
  <si>
    <t>Шепетівський окружний суд</t>
  </si>
  <si>
    <t>Ярмолинецький окружний суд</t>
  </si>
  <si>
    <t>Територіальне управління Державної судової адміністрації України у Черкаській області</t>
  </si>
  <si>
    <t>Апарат територіального управління Державної судової адміністрації України у Черкаській області</t>
  </si>
  <si>
    <t>Черкаський окружний господарський суд</t>
  </si>
  <si>
    <t>Черкаський окружний адміністративний суд</t>
  </si>
  <si>
    <t>Звенигородський окружний суд</t>
  </si>
  <si>
    <t>Золотоніський окружний суд</t>
  </si>
  <si>
    <t>Канівський окружний суд</t>
  </si>
  <si>
    <t>Корсунь-Шевченківський окружний суд</t>
  </si>
  <si>
    <t>Монастирищенський окружний суд</t>
  </si>
  <si>
    <t>Смілянський окружний суд</t>
  </si>
  <si>
    <t>Тальнівський окружний суд</t>
  </si>
  <si>
    <t>Уманський окружний суд</t>
  </si>
  <si>
    <t>Черкаський окружний суд</t>
  </si>
  <si>
    <t>Територіальне управління Державної судової адміністрації України в Чернівецькій області</t>
  </si>
  <si>
    <t>Апарат територіального управління Державної судової адміністрації України в Чернівецькій області</t>
  </si>
  <si>
    <t>Чернівецький окружний господарський суд</t>
  </si>
  <si>
    <t>Чернівецький окружний адміністративний суд</t>
  </si>
  <si>
    <t>Вижницький окружний суд</t>
  </si>
  <si>
    <t xml:space="preserve">Кіцманський окружний суд </t>
  </si>
  <si>
    <t xml:space="preserve">Новоселицький окружний суд </t>
  </si>
  <si>
    <t>Окружний суд м.Чернівців</t>
  </si>
  <si>
    <t xml:space="preserve">Сокирянський окружний суд </t>
  </si>
  <si>
    <t xml:space="preserve">Сторожинецький окружний суд </t>
  </si>
  <si>
    <t>Територіальне управління Державної судової адміністрації України у Чернігівській області</t>
  </si>
  <si>
    <t>Апарат територіального управління Державної судової адміністрації України у Чернігівській області</t>
  </si>
  <si>
    <t>Чернігівський окружний господарський суд</t>
  </si>
  <si>
    <t>Чернігівський окружний адміністративний суд</t>
  </si>
  <si>
    <t>Бахмацький окружний суд</t>
  </si>
  <si>
    <t>Ічнянський окружний суд</t>
  </si>
  <si>
    <t>Козелецький окружний суд</t>
  </si>
  <si>
    <t>Корюківський окружний суд</t>
  </si>
  <si>
    <t>Менський окружний суд</t>
  </si>
  <si>
    <t>Ніжинський окружний суд</t>
  </si>
  <si>
    <t>Новгород-Сіверський окружний суд</t>
  </si>
  <si>
    <t>Окружний суд м.Чернігова</t>
  </si>
  <si>
    <t>Прилуцький окружний суд</t>
  </si>
  <si>
    <t>Ріпкинський окружний суд</t>
  </si>
  <si>
    <t>Чернігівський окружний суд</t>
  </si>
  <si>
    <t>Територіальне управління Державної судової адміністрації України в місті Києві</t>
  </si>
  <si>
    <t>Апарат територіального управління Державної судової адміністрації України в місті Києві</t>
  </si>
  <si>
    <t>Окружний господарський суд міста Києва</t>
  </si>
  <si>
    <t>Окружний адміністративний суд міста Києва</t>
  </si>
  <si>
    <t>Перший окружний суд міста Києва</t>
  </si>
  <si>
    <t>Другий окружний суд міста Києва</t>
  </si>
  <si>
    <t>Третій окружний суд міста Києва</t>
  </si>
  <si>
    <t>Четвертий окружний суд міста Києва</t>
  </si>
  <si>
    <t>П'ятий окружний суд міста Києва</t>
  </si>
  <si>
    <t>Шостий окружний суд міста Києва</t>
  </si>
  <si>
    <t>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</si>
</sst>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_-* #,##0.00_₴_-;\-* #,##0.00_₴_-;_-* &quot;-&quot;??_₴_-;_-@_-"/>
    <numFmt numFmtId="166" formatCode="#,##0.0_ ;[Red]\-#,##0.0\ "/>
  </numFmts>
  <fonts count="32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 CYR"/>
      <charset val="204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6"/>
      <name val="Times New Roman"/>
      <family val="1"/>
      <charset val="204"/>
    </font>
    <font>
      <b/>
      <sz val="14.5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15" fillId="0" borderId="0"/>
    <xf numFmtId="0" fontId="3" fillId="0" borderId="0"/>
    <xf numFmtId="0" fontId="16" fillId="0" borderId="0"/>
    <xf numFmtId="0" fontId="15" fillId="0" borderId="0"/>
    <xf numFmtId="0" fontId="16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3" fillId="0" borderId="0"/>
    <xf numFmtId="165" fontId="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3" fillId="0" borderId="0"/>
    <xf numFmtId="0" fontId="11" fillId="0" borderId="0"/>
    <xf numFmtId="0" fontId="2" fillId="0" borderId="0"/>
    <xf numFmtId="0" fontId="1" fillId="0" borderId="0"/>
  </cellStyleXfs>
  <cellXfs count="158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/>
    <xf numFmtId="0" fontId="3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wrapText="1"/>
    </xf>
    <xf numFmtId="164" fontId="4" fillId="0" borderId="0" xfId="0" applyNumberFormat="1" applyFont="1" applyAlignment="1"/>
    <xf numFmtId="0" fontId="3" fillId="0" borderId="0" xfId="5" applyNumberFormat="1" applyFont="1" applyFill="1" applyAlignment="1" applyProtection="1"/>
    <xf numFmtId="0" fontId="14" fillId="0" borderId="0" xfId="5" applyNumberFormat="1" applyFont="1" applyFill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vertical="top" wrapText="1"/>
    </xf>
    <xf numFmtId="0" fontId="7" fillId="2" borderId="0" xfId="0" applyFont="1" applyFill="1"/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164" fontId="5" fillId="0" borderId="2" xfId="0" applyNumberFormat="1" applyFont="1" applyFill="1" applyBorder="1" applyAlignment="1" applyProtection="1">
      <alignment vertical="center"/>
    </xf>
    <xf numFmtId="0" fontId="3" fillId="0" borderId="2" xfId="0" applyNumberFormat="1" applyFont="1" applyFill="1" applyBorder="1" applyAlignment="1" applyProtection="1">
      <alignment vertical="top" wrapText="1"/>
    </xf>
    <xf numFmtId="164" fontId="5" fillId="0" borderId="2" xfId="0" applyNumberFormat="1" applyFont="1" applyFill="1" applyBorder="1" applyAlignment="1" applyProtection="1">
      <alignment vertical="top"/>
    </xf>
    <xf numFmtId="164" fontId="18" fillId="0" borderId="2" xfId="0" applyNumberFormat="1" applyFont="1" applyFill="1" applyBorder="1" applyAlignment="1" applyProtection="1">
      <alignment horizontal="center" vertical="top"/>
    </xf>
    <xf numFmtId="0" fontId="5" fillId="0" borderId="7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5" fillId="0" borderId="7" xfId="0" applyNumberFormat="1" applyFont="1" applyFill="1" applyBorder="1" applyAlignment="1" applyProtection="1">
      <alignment vertical="top" wrapText="1"/>
    </xf>
    <xf numFmtId="164" fontId="5" fillId="0" borderId="7" xfId="0" applyNumberFormat="1" applyFont="1" applyFill="1" applyBorder="1" applyAlignment="1" applyProtection="1">
      <alignment vertical="top"/>
    </xf>
    <xf numFmtId="0" fontId="6" fillId="0" borderId="7" xfId="0" applyNumberFormat="1" applyFont="1" applyFill="1" applyBorder="1" applyAlignment="1" applyProtection="1">
      <alignment vertical="top" wrapText="1"/>
    </xf>
    <xf numFmtId="0" fontId="3" fillId="0" borderId="7" xfId="0" applyNumberFormat="1" applyFont="1" applyFill="1" applyBorder="1" applyAlignment="1" applyProtection="1">
      <alignment horizontal="center" vertical="top"/>
    </xf>
    <xf numFmtId="164" fontId="4" fillId="0" borderId="7" xfId="0" applyNumberFormat="1" applyFont="1" applyFill="1" applyBorder="1" applyAlignment="1" applyProtection="1">
      <alignment vertical="top"/>
    </xf>
    <xf numFmtId="164" fontId="4" fillId="0" borderId="2" xfId="0" applyNumberFormat="1" applyFont="1" applyFill="1" applyBorder="1" applyAlignment="1" applyProtection="1">
      <alignment vertical="top"/>
    </xf>
    <xf numFmtId="0" fontId="6" fillId="0" borderId="2" xfId="0" applyNumberFormat="1" applyFont="1" applyFill="1" applyBorder="1" applyAlignment="1" applyProtection="1">
      <alignment horizontal="center" vertical="top"/>
    </xf>
    <xf numFmtId="0" fontId="3" fillId="0" borderId="2" xfId="0" applyNumberFormat="1" applyFont="1" applyFill="1" applyBorder="1" applyAlignment="1" applyProtection="1">
      <alignment horizontal="center" vertical="top"/>
    </xf>
    <xf numFmtId="164" fontId="4" fillId="0" borderId="0" xfId="0" applyNumberFormat="1" applyFont="1" applyAlignment="1">
      <alignment horizontal="right" vertical="center"/>
    </xf>
    <xf numFmtId="2" fontId="17" fillId="0" borderId="0" xfId="20" applyNumberFormat="1" applyFont="1" applyFill="1" applyAlignment="1">
      <alignment horizontal="center" vertical="center"/>
    </xf>
    <xf numFmtId="0" fontId="17" fillId="0" borderId="0" xfId="20" applyFont="1" applyFill="1" applyAlignment="1">
      <alignment horizontal="center" vertical="center"/>
    </xf>
    <xf numFmtId="0" fontId="17" fillId="0" borderId="0" xfId="20" applyFont="1" applyFill="1" applyAlignment="1">
      <alignment vertical="center" wrapText="1"/>
    </xf>
    <xf numFmtId="166" fontId="19" fillId="0" borderId="0" xfId="20" applyNumberFormat="1" applyFont="1" applyFill="1" applyAlignment="1">
      <alignment vertical="center"/>
    </xf>
    <xf numFmtId="166" fontId="17" fillId="0" borderId="0" xfId="20" applyNumberFormat="1" applyFont="1" applyFill="1" applyAlignment="1">
      <alignment vertical="center"/>
    </xf>
    <xf numFmtId="0" fontId="20" fillId="0" borderId="0" xfId="3" applyFont="1" applyFill="1" applyAlignment="1" applyProtection="1">
      <alignment vertical="center" wrapText="1"/>
      <protection locked="0"/>
    </xf>
    <xf numFmtId="0" fontId="20" fillId="0" borderId="0" xfId="3" applyFont="1" applyFill="1" applyAlignment="1" applyProtection="1">
      <alignment vertical="center"/>
      <protection locked="0"/>
    </xf>
    <xf numFmtId="0" fontId="1" fillId="0" borderId="0" xfId="22" applyFill="1"/>
    <xf numFmtId="0" fontId="1" fillId="0" borderId="0" xfId="22"/>
    <xf numFmtId="0" fontId="3" fillId="0" borderId="0" xfId="23" applyNumberFormat="1" applyFont="1" applyFill="1" applyAlignment="1" applyProtection="1"/>
    <xf numFmtId="0" fontId="14" fillId="0" borderId="0" xfId="23" applyNumberFormat="1" applyFont="1" applyFill="1" applyAlignment="1" applyProtection="1">
      <alignment horizontal="center" vertical="center" wrapText="1"/>
    </xf>
    <xf numFmtId="0" fontId="3" fillId="0" borderId="0" xfId="24" applyFont="1"/>
    <xf numFmtId="166" fontId="17" fillId="0" borderId="0" xfId="20" applyNumberFormat="1" applyFont="1" applyFill="1" applyAlignment="1">
      <alignment vertical="center" wrapText="1"/>
    </xf>
    <xf numFmtId="166" fontId="22" fillId="0" borderId="0" xfId="20" applyNumberFormat="1" applyFont="1" applyFill="1" applyAlignment="1">
      <alignment horizontal="right" vertical="center"/>
    </xf>
    <xf numFmtId="166" fontId="22" fillId="0" borderId="0" xfId="20" applyNumberFormat="1" applyFont="1" applyFill="1" applyAlignment="1">
      <alignment horizontal="right" vertical="top"/>
    </xf>
    <xf numFmtId="166" fontId="23" fillId="0" borderId="17" xfId="20" applyNumberFormat="1" applyFont="1" applyFill="1" applyBorder="1" applyAlignment="1">
      <alignment horizontal="center" vertical="center" wrapText="1"/>
    </xf>
    <xf numFmtId="2" fontId="25" fillId="0" borderId="2" xfId="20" applyNumberFormat="1" applyFont="1" applyFill="1" applyBorder="1" applyAlignment="1">
      <alignment horizontal="center" vertical="top" wrapText="1"/>
    </xf>
    <xf numFmtId="0" fontId="25" fillId="0" borderId="2" xfId="20" applyFont="1" applyFill="1" applyBorder="1" applyAlignment="1">
      <alignment horizontal="center" vertical="top" wrapText="1"/>
    </xf>
    <xf numFmtId="0" fontId="25" fillId="0" borderId="2" xfId="20" applyFont="1" applyFill="1" applyBorder="1" applyAlignment="1">
      <alignment horizontal="left" vertical="top" wrapText="1"/>
    </xf>
    <xf numFmtId="164" fontId="24" fillId="0" borderId="2" xfId="20" applyNumberFormat="1" applyFont="1" applyFill="1" applyBorder="1" applyAlignment="1">
      <alignment horizontal="right" vertical="top" wrapText="1"/>
    </xf>
    <xf numFmtId="49" fontId="25" fillId="0" borderId="2" xfId="20" applyNumberFormat="1" applyFont="1" applyFill="1" applyBorder="1" applyAlignment="1">
      <alignment horizontal="center" vertical="top"/>
    </xf>
    <xf numFmtId="164" fontId="24" fillId="0" borderId="2" xfId="21" applyNumberFormat="1" applyFont="1" applyFill="1" applyBorder="1" applyAlignment="1">
      <alignment horizontal="right" vertical="top" wrapText="1"/>
    </xf>
    <xf numFmtId="2" fontId="17" fillId="0" borderId="0" xfId="20" applyNumberFormat="1" applyFont="1" applyFill="1" applyAlignment="1">
      <alignment horizontal="center" vertical="top"/>
    </xf>
    <xf numFmtId="49" fontId="24" fillId="0" borderId="3" xfId="20" applyNumberFormat="1" applyFont="1" applyFill="1" applyBorder="1" applyAlignment="1">
      <alignment horizontal="center" vertical="top"/>
    </xf>
    <xf numFmtId="0" fontId="19" fillId="0" borderId="0" xfId="20" applyFont="1" applyFill="1" applyAlignment="1">
      <alignment vertical="top" wrapText="1"/>
    </xf>
    <xf numFmtId="2" fontId="24" fillId="0" borderId="2" xfId="21" applyNumberFormat="1" applyFont="1" applyFill="1" applyBorder="1" applyAlignment="1">
      <alignment horizontal="center" vertical="top"/>
    </xf>
    <xf numFmtId="49" fontId="24" fillId="0" borderId="2" xfId="21" applyNumberFormat="1" applyFont="1" applyFill="1" applyBorder="1" applyAlignment="1">
      <alignment horizontal="center" vertical="top"/>
    </xf>
    <xf numFmtId="0" fontId="26" fillId="0" borderId="2" xfId="21" applyFont="1" applyFill="1" applyBorder="1" applyAlignment="1">
      <alignment vertical="top" wrapText="1"/>
    </xf>
    <xf numFmtId="164" fontId="27" fillId="0" borderId="2" xfId="21" applyNumberFormat="1" applyFont="1" applyFill="1" applyBorder="1" applyAlignment="1">
      <alignment horizontal="right" vertical="top" wrapText="1"/>
    </xf>
    <xf numFmtId="166" fontId="1" fillId="0" borderId="0" xfId="22" applyNumberFormat="1"/>
    <xf numFmtId="0" fontId="24" fillId="0" borderId="7" xfId="21" applyFont="1" applyFill="1" applyBorder="1" applyAlignment="1">
      <alignment vertical="top" wrapText="1"/>
    </xf>
    <xf numFmtId="0" fontId="28" fillId="0" borderId="7" xfId="22" applyFont="1" applyBorder="1" applyAlignment="1">
      <alignment vertical="top"/>
    </xf>
    <xf numFmtId="164" fontId="29" fillId="0" borderId="2" xfId="25" applyNumberFormat="1" applyFont="1" applyFill="1" applyBorder="1" applyAlignment="1">
      <alignment horizontal="right" vertical="top" wrapText="1"/>
    </xf>
    <xf numFmtId="164" fontId="30" fillId="0" borderId="2" xfId="21" applyNumberFormat="1" applyFont="1" applyFill="1" applyBorder="1" applyAlignment="1">
      <alignment horizontal="right" vertical="top" wrapText="1"/>
    </xf>
    <xf numFmtId="1" fontId="24" fillId="0" borderId="2" xfId="21" applyNumberFormat="1" applyFont="1" applyFill="1" applyBorder="1" applyAlignment="1">
      <alignment horizontal="center" vertical="top"/>
    </xf>
    <xf numFmtId="0" fontId="28" fillId="0" borderId="2" xfId="22" applyFont="1" applyBorder="1" applyAlignment="1">
      <alignment vertical="top"/>
    </xf>
    <xf numFmtId="0" fontId="28" fillId="0" borderId="2" xfId="22" applyFont="1" applyBorder="1" applyAlignment="1">
      <alignment horizontal="left" vertical="top" wrapText="1"/>
    </xf>
    <xf numFmtId="0" fontId="31" fillId="0" borderId="3" xfId="22" applyFont="1" applyBorder="1" applyAlignment="1">
      <alignment horizontal="left" vertical="top" wrapText="1"/>
    </xf>
    <xf numFmtId="0" fontId="29" fillId="0" borderId="3" xfId="26" applyFont="1" applyFill="1" applyBorder="1" applyAlignment="1">
      <alignment vertical="top" wrapText="1"/>
    </xf>
    <xf numFmtId="0" fontId="29" fillId="0" borderId="2" xfId="26" applyFont="1" applyFill="1" applyBorder="1" applyAlignment="1">
      <alignment vertical="top" wrapText="1"/>
    </xf>
    <xf numFmtId="2" fontId="24" fillId="0" borderId="2" xfId="20" applyNumberFormat="1" applyFont="1" applyFill="1" applyBorder="1" applyAlignment="1">
      <alignment horizontal="center" vertical="top"/>
    </xf>
    <xf numFmtId="49" fontId="24" fillId="0" borderId="2" xfId="20" applyNumberFormat="1" applyFont="1" applyFill="1" applyBorder="1" applyAlignment="1">
      <alignment horizontal="center" vertical="top"/>
    </xf>
    <xf numFmtId="0" fontId="26" fillId="0" borderId="2" xfId="20" applyFont="1" applyFill="1" applyBorder="1" applyAlignment="1">
      <alignment vertical="top" wrapText="1"/>
    </xf>
    <xf numFmtId="164" fontId="27" fillId="0" borderId="2" xfId="20" applyNumberFormat="1" applyFont="1" applyFill="1" applyBorder="1" applyAlignment="1">
      <alignment horizontal="right" vertical="top" wrapText="1"/>
    </xf>
    <xf numFmtId="0" fontId="24" fillId="0" borderId="2" xfId="20" applyFont="1" applyFill="1" applyBorder="1" applyAlignment="1">
      <alignment vertical="top" wrapText="1"/>
    </xf>
    <xf numFmtId="1" fontId="30" fillId="0" borderId="2" xfId="20" applyNumberFormat="1" applyFont="1" applyFill="1" applyBorder="1" applyAlignment="1">
      <alignment horizontal="center" vertical="top"/>
    </xf>
    <xf numFmtId="0" fontId="30" fillId="0" borderId="2" xfId="20" applyFont="1" applyFill="1" applyBorder="1" applyAlignment="1">
      <alignment horizontal="left" vertical="top" wrapText="1"/>
    </xf>
    <xf numFmtId="2" fontId="30" fillId="0" borderId="2" xfId="20" applyNumberFormat="1" applyFont="1" applyFill="1" applyBorder="1" applyAlignment="1">
      <alignment horizontal="center" vertical="top"/>
    </xf>
    <xf numFmtId="0" fontId="30" fillId="0" borderId="2" xfId="20" applyFont="1" applyFill="1" applyBorder="1" applyAlignment="1">
      <alignment vertical="top" wrapText="1"/>
    </xf>
    <xf numFmtId="2" fontId="27" fillId="0" borderId="2" xfId="20" applyNumberFormat="1" applyFont="1" applyFill="1" applyBorder="1" applyAlignment="1">
      <alignment horizontal="center" vertical="top" wrapText="1"/>
    </xf>
    <xf numFmtId="49" fontId="27" fillId="0" borderId="2" xfId="20" applyNumberFormat="1" applyFont="1" applyFill="1" applyBorder="1" applyAlignment="1">
      <alignment horizontal="center" vertical="top"/>
    </xf>
    <xf numFmtId="2" fontId="24" fillId="0" borderId="2" xfId="20" applyNumberFormat="1" applyFont="1" applyFill="1" applyBorder="1" applyAlignment="1">
      <alignment horizontal="center" vertical="top" wrapText="1"/>
    </xf>
    <xf numFmtId="0" fontId="26" fillId="0" borderId="2" xfId="20" applyFont="1" applyFill="1" applyBorder="1" applyAlignment="1">
      <alignment horizontal="left" vertical="top" wrapText="1"/>
    </xf>
    <xf numFmtId="0" fontId="27" fillId="0" borderId="2" xfId="20" applyFont="1" applyFill="1" applyBorder="1" applyAlignment="1">
      <alignment horizontal="left" vertical="top" wrapText="1"/>
    </xf>
    <xf numFmtId="164" fontId="24" fillId="0" borderId="7" xfId="20" applyNumberFormat="1" applyFont="1" applyFill="1" applyBorder="1" applyAlignment="1">
      <alignment horizontal="right" vertical="top" wrapText="1"/>
    </xf>
    <xf numFmtId="0" fontId="29" fillId="0" borderId="2" xfId="20" applyFont="1" applyFill="1" applyBorder="1" applyAlignment="1">
      <alignment vertical="top" wrapText="1"/>
    </xf>
    <xf numFmtId="49" fontId="24" fillId="0" borderId="2" xfId="20" applyNumberFormat="1" applyFont="1" applyFill="1" applyBorder="1" applyAlignment="1">
      <alignment horizontal="center" vertical="top" wrapText="1"/>
    </xf>
    <xf numFmtId="0" fontId="29" fillId="0" borderId="2" xfId="20" applyFont="1" applyFill="1" applyBorder="1" applyAlignment="1" applyProtection="1">
      <alignment vertical="top" wrapText="1"/>
      <protection locked="0"/>
    </xf>
    <xf numFmtId="0" fontId="29" fillId="0" borderId="2" xfId="20" applyFont="1" applyFill="1" applyBorder="1" applyAlignment="1" applyProtection="1">
      <alignment horizontal="left" vertical="top" wrapText="1"/>
      <protection locked="0"/>
    </xf>
    <xf numFmtId="0" fontId="24" fillId="0" borderId="2" xfId="20" applyFont="1" applyFill="1" applyBorder="1" applyAlignment="1">
      <alignment horizontal="left" vertical="top" wrapText="1"/>
    </xf>
    <xf numFmtId="0" fontId="17" fillId="0" borderId="0" xfId="20" applyFont="1" applyFill="1" applyAlignment="1">
      <alignment horizontal="center" vertical="top"/>
    </xf>
    <xf numFmtId="0" fontId="17" fillId="0" borderId="0" xfId="20" applyFont="1" applyFill="1" applyAlignment="1">
      <alignment vertical="top" wrapText="1"/>
    </xf>
    <xf numFmtId="164" fontId="19" fillId="0" borderId="0" xfId="20" applyNumberFormat="1" applyFont="1" applyFill="1" applyAlignment="1">
      <alignment vertical="top"/>
    </xf>
    <xf numFmtId="164" fontId="17" fillId="0" borderId="0" xfId="20" applyNumberFormat="1" applyFont="1" applyFill="1" applyAlignment="1">
      <alignment vertical="top"/>
    </xf>
    <xf numFmtId="164" fontId="30" fillId="0" borderId="2" xfId="20" applyNumberFormat="1" applyFont="1" applyFill="1" applyBorder="1" applyAlignment="1">
      <alignment horizontal="right" vertical="top" wrapText="1"/>
    </xf>
    <xf numFmtId="49" fontId="27" fillId="0" borderId="2" xfId="20" applyNumberFormat="1" applyFont="1" applyFill="1" applyBorder="1" applyAlignment="1">
      <alignment horizontal="center" vertical="top" wrapText="1"/>
    </xf>
    <xf numFmtId="2" fontId="24" fillId="2" borderId="2" xfId="20" applyNumberFormat="1" applyFont="1" applyFill="1" applyBorder="1" applyAlignment="1">
      <alignment horizontal="center" vertical="top" wrapText="1"/>
    </xf>
    <xf numFmtId="164" fontId="1" fillId="0" borderId="0" xfId="22" applyNumberFormat="1"/>
    <xf numFmtId="49" fontId="24" fillId="2" borderId="2" xfId="20" applyNumberFormat="1" applyFont="1" applyFill="1" applyBorder="1" applyAlignment="1">
      <alignment horizontal="center" vertical="top"/>
    </xf>
    <xf numFmtId="0" fontId="29" fillId="2" borderId="2" xfId="20" applyFont="1" applyFill="1" applyBorder="1" applyAlignment="1" applyProtection="1">
      <alignment horizontal="left" vertical="top" wrapText="1"/>
      <protection locked="0"/>
    </xf>
    <xf numFmtId="2" fontId="24" fillId="2" borderId="2" xfId="20" applyNumberFormat="1" applyFont="1" applyFill="1" applyBorder="1" applyAlignment="1">
      <alignment horizontal="center" vertical="top"/>
    </xf>
    <xf numFmtId="49" fontId="24" fillId="2" borderId="2" xfId="20" applyNumberFormat="1" applyFont="1" applyFill="1" applyBorder="1" applyAlignment="1">
      <alignment horizontal="center" vertical="top" wrapText="1"/>
    </xf>
    <xf numFmtId="166" fontId="19" fillId="0" borderId="0" xfId="20" applyNumberFormat="1" applyFont="1" applyFill="1" applyAlignment="1">
      <alignment vertical="center" wrapText="1"/>
    </xf>
    <xf numFmtId="166" fontId="19" fillId="0" borderId="0" xfId="20" applyNumberFormat="1" applyFont="1" applyFill="1" applyAlignment="1">
      <alignment horizontal="right" wrapText="1"/>
    </xf>
    <xf numFmtId="2" fontId="19" fillId="0" borderId="0" xfId="20" applyNumberFormat="1" applyFont="1" applyFill="1" applyAlignment="1">
      <alignment horizontal="center" vertical="top"/>
    </xf>
    <xf numFmtId="0" fontId="19" fillId="0" borderId="0" xfId="20" applyFont="1" applyFill="1" applyAlignment="1">
      <alignment horizontal="center" vertical="top"/>
    </xf>
    <xf numFmtId="2" fontId="1" fillId="0" borderId="0" xfId="22" applyNumberFormat="1" applyAlignment="1">
      <alignment vertical="top"/>
    </xf>
    <xf numFmtId="0" fontId="1" fillId="0" borderId="0" xfId="22" applyAlignment="1">
      <alignment vertical="top"/>
    </xf>
    <xf numFmtId="2" fontId="17" fillId="0" borderId="0" xfId="20" applyNumberFormat="1" applyFont="1" applyFill="1" applyAlignment="1">
      <alignment vertical="top"/>
    </xf>
    <xf numFmtId="0" fontId="17" fillId="0" borderId="0" xfId="20" applyFont="1" applyFill="1" applyAlignment="1">
      <alignment vertical="top"/>
    </xf>
    <xf numFmtId="166" fontId="19" fillId="0" borderId="0" xfId="20" applyNumberFormat="1" applyFont="1" applyFill="1" applyAlignment="1">
      <alignment horizontal="right" vertical="center"/>
    </xf>
    <xf numFmtId="166" fontId="17" fillId="0" borderId="0" xfId="20" applyNumberFormat="1" applyFont="1" applyFill="1" applyAlignment="1">
      <alignment horizontal="right" vertical="center"/>
    </xf>
    <xf numFmtId="2" fontId="19" fillId="0" borderId="0" xfId="20" applyNumberFormat="1" applyFont="1" applyFill="1" applyAlignment="1">
      <alignment vertical="top"/>
    </xf>
    <xf numFmtId="0" fontId="19" fillId="0" borderId="0" xfId="20" applyFont="1" applyFill="1" applyAlignment="1">
      <alignment vertical="top"/>
    </xf>
    <xf numFmtId="2" fontId="17" fillId="0" borderId="0" xfId="20" applyNumberFormat="1" applyFont="1" applyFill="1" applyAlignment="1">
      <alignment vertical="center"/>
    </xf>
    <xf numFmtId="0" fontId="17" fillId="0" borderId="0" xfId="20" applyFont="1" applyFill="1" applyAlignment="1">
      <alignment vertical="center"/>
    </xf>
    <xf numFmtId="2" fontId="19" fillId="0" borderId="0" xfId="20" applyNumberFormat="1" applyFont="1" applyFill="1" applyAlignment="1">
      <alignment horizontal="center" vertical="center"/>
    </xf>
    <xf numFmtId="0" fontId="19" fillId="0" borderId="0" xfId="20" applyFont="1" applyFill="1" applyAlignment="1">
      <alignment horizontal="center" vertical="center"/>
    </xf>
    <xf numFmtId="0" fontId="19" fillId="0" borderId="0" xfId="20" applyFont="1" applyFill="1" applyAlignment="1">
      <alignment vertical="center" wrapText="1"/>
    </xf>
    <xf numFmtId="2" fontId="1" fillId="0" borderId="0" xfId="22" applyNumberFormat="1"/>
    <xf numFmtId="0" fontId="8" fillId="0" borderId="0" xfId="5" applyNumberFormat="1" applyFont="1" applyFill="1" applyBorder="1" applyAlignment="1" applyProtection="1">
      <alignment horizontal="center" vertical="center" wrapText="1"/>
    </xf>
    <xf numFmtId="166" fontId="17" fillId="0" borderId="0" xfId="20" applyNumberFormat="1" applyFont="1" applyFill="1" applyAlignment="1">
      <alignment horizontal="center" vertical="center" wrapText="1"/>
    </xf>
    <xf numFmtId="0" fontId="8" fillId="0" borderId="0" xfId="5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9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14" fillId="0" borderId="6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166" fontId="23" fillId="0" borderId="1" xfId="20" applyNumberFormat="1" applyFont="1" applyFill="1" applyBorder="1" applyAlignment="1">
      <alignment horizontal="center" vertical="center" wrapText="1"/>
    </xf>
    <xf numFmtId="0" fontId="21" fillId="0" borderId="0" xfId="20" applyFont="1" applyFill="1" applyAlignment="1">
      <alignment horizontal="center" vertical="center" wrapText="1"/>
    </xf>
    <xf numFmtId="2" fontId="23" fillId="0" borderId="11" xfId="20" applyNumberFormat="1" applyFont="1" applyFill="1" applyBorder="1" applyAlignment="1">
      <alignment horizontal="center" vertical="center" wrapText="1"/>
    </xf>
    <xf numFmtId="2" fontId="23" fillId="0" borderId="14" xfId="20" applyNumberFormat="1" applyFont="1" applyFill="1" applyBorder="1" applyAlignment="1">
      <alignment horizontal="center" vertical="center" wrapText="1"/>
    </xf>
    <xf numFmtId="2" fontId="23" fillId="0" borderId="16" xfId="20" applyNumberFormat="1" applyFont="1" applyFill="1" applyBorder="1" applyAlignment="1">
      <alignment horizontal="center" vertical="center" wrapText="1"/>
    </xf>
    <xf numFmtId="0" fontId="23" fillId="0" borderId="12" xfId="20" applyFont="1" applyFill="1" applyBorder="1" applyAlignment="1">
      <alignment horizontal="center" vertical="center" wrapText="1"/>
    </xf>
    <xf numFmtId="0" fontId="23" fillId="0" borderId="1" xfId="20" applyFont="1" applyFill="1" applyBorder="1" applyAlignment="1">
      <alignment horizontal="center" vertical="center" wrapText="1"/>
    </xf>
    <xf numFmtId="0" fontId="23" fillId="0" borderId="17" xfId="20" applyFont="1" applyFill="1" applyBorder="1" applyAlignment="1">
      <alignment horizontal="center" vertical="center" wrapText="1"/>
    </xf>
    <xf numFmtId="0" fontId="24" fillId="0" borderId="12" xfId="20" applyFont="1" applyFill="1" applyBorder="1" applyAlignment="1">
      <alignment horizontal="center" vertical="center" wrapText="1"/>
    </xf>
    <xf numFmtId="0" fontId="24" fillId="0" borderId="1" xfId="20" applyFont="1" applyFill="1" applyBorder="1" applyAlignment="1">
      <alignment horizontal="center" vertical="center" wrapText="1"/>
    </xf>
    <xf numFmtId="0" fontId="24" fillId="0" borderId="17" xfId="20" applyFont="1" applyFill="1" applyBorder="1" applyAlignment="1">
      <alignment horizontal="center" vertical="center" wrapText="1"/>
    </xf>
    <xf numFmtId="166" fontId="24" fillId="0" borderId="11" xfId="20" applyNumberFormat="1" applyFont="1" applyFill="1" applyBorder="1" applyAlignment="1">
      <alignment horizontal="center" vertical="center" wrapText="1"/>
    </xf>
    <xf numFmtId="166" fontId="24" fillId="0" borderId="12" xfId="20" applyNumberFormat="1" applyFont="1" applyFill="1" applyBorder="1" applyAlignment="1">
      <alignment horizontal="center" vertical="center" wrapText="1"/>
    </xf>
    <xf numFmtId="166" fontId="19" fillId="0" borderId="13" xfId="20" applyNumberFormat="1" applyFont="1" applyFill="1" applyBorder="1" applyAlignment="1">
      <alignment horizontal="center" vertical="center" wrapText="1"/>
    </xf>
    <xf numFmtId="166" fontId="19" fillId="0" borderId="15" xfId="20" applyNumberFormat="1" applyFont="1" applyFill="1" applyBorder="1" applyAlignment="1">
      <alignment horizontal="center" vertical="center" wrapText="1"/>
    </xf>
    <xf numFmtId="166" fontId="19" fillId="0" borderId="19" xfId="20" applyNumberFormat="1" applyFont="1" applyFill="1" applyBorder="1" applyAlignment="1">
      <alignment horizontal="center" vertical="center" wrapText="1"/>
    </xf>
    <xf numFmtId="166" fontId="19" fillId="0" borderId="14" xfId="20" applyNumberFormat="1" applyFont="1" applyFill="1" applyBorder="1" applyAlignment="1">
      <alignment horizontal="center" vertical="center" wrapText="1"/>
    </xf>
    <xf numFmtId="166" fontId="19" fillId="0" borderId="16" xfId="20" applyNumberFormat="1" applyFont="1" applyFill="1" applyBorder="1" applyAlignment="1">
      <alignment horizontal="center" vertical="center" wrapText="1"/>
    </xf>
    <xf numFmtId="166" fontId="23" fillId="0" borderId="17" xfId="20" applyNumberFormat="1" applyFont="1" applyFill="1" applyBorder="1" applyAlignment="1">
      <alignment horizontal="center" vertical="center" wrapText="1"/>
    </xf>
    <xf numFmtId="166" fontId="19" fillId="0" borderId="1" xfId="20" applyNumberFormat="1" applyFont="1" applyFill="1" applyBorder="1" applyAlignment="1">
      <alignment horizontal="center" vertical="center" wrapText="1"/>
    </xf>
    <xf numFmtId="166" fontId="19" fillId="0" borderId="17" xfId="20" applyNumberFormat="1" applyFont="1" applyFill="1" applyBorder="1" applyAlignment="1">
      <alignment horizontal="center" vertical="center" wrapText="1"/>
    </xf>
    <xf numFmtId="166" fontId="23" fillId="0" borderId="5" xfId="20" applyNumberFormat="1" applyFont="1" applyFill="1" applyBorder="1" applyAlignment="1">
      <alignment horizontal="center" vertical="center" wrapText="1"/>
    </xf>
    <xf numFmtId="166" fontId="23" fillId="0" borderId="18" xfId="20" applyNumberFormat="1" applyFont="1" applyFill="1" applyBorder="1" applyAlignment="1">
      <alignment horizontal="center" vertical="center" wrapText="1"/>
    </xf>
  </cellXfs>
  <cellStyles count="27">
    <cellStyle name="Normal_Доходи" xfId="1"/>
    <cellStyle name="Звичайний" xfId="0" builtinId="0"/>
    <cellStyle name="Звичайний 2" xfId="6"/>
    <cellStyle name="Звичайний 2 2" xfId="7"/>
    <cellStyle name="Звичайний 2 3" xfId="2"/>
    <cellStyle name="Звичайний 2 3 2" xfId="8"/>
    <cellStyle name="Звичайний 2 3 3" xfId="22"/>
    <cellStyle name="Звичайний 3" xfId="9"/>
    <cellStyle name="Звичайний 3 2" xfId="10"/>
    <cellStyle name="Звичайний 4" xfId="3"/>
    <cellStyle name="Звичайний 4 2" xfId="4"/>
    <cellStyle name="Звичайний 4 3" xfId="11"/>
    <cellStyle name="Звичайний 5" xfId="12"/>
    <cellStyle name="Звичайний 6" xfId="13"/>
    <cellStyle name="Звичайний 6 2" xfId="14"/>
    <cellStyle name="Звичайний 6 3" xfId="15"/>
    <cellStyle name="Звичайний 7" xfId="5"/>
    <cellStyle name="Звичайний 7 2" xfId="23"/>
    <cellStyle name="Звичайний 8" xfId="24"/>
    <cellStyle name="Звичайний_Додаток №8" xfId="20"/>
    <cellStyle name="Звичайний_Додаток №8 зміни до додатку №8" xfId="25"/>
    <cellStyle name="Обычный 2" xfId="16"/>
    <cellStyle name="Обычный 2 2" xfId="26"/>
    <cellStyle name="Обычный 3" xfId="17"/>
    <cellStyle name="Обычный_Лист1_Додаток №8" xfId="21"/>
    <cellStyle name="Фінансовий 2" xfId="18"/>
    <cellStyle name="Фінансовий 2 2" xfId="1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Zeros="0" tabSelected="1" zoomScaleNormal="100" zoomScaleSheetLayoutView="40" zoomScalePageLayoutView="25" workbookViewId="0"/>
  </sheetViews>
  <sheetFormatPr defaultColWidth="9.140625" defaultRowHeight="12.75" x14ac:dyDescent="0.2"/>
  <cols>
    <col min="1" max="1" width="12.7109375" style="4" customWidth="1"/>
    <col min="2" max="2" width="14" style="4" customWidth="1"/>
    <col min="3" max="3" width="33" style="2" customWidth="1"/>
    <col min="4" max="4" width="17.42578125" style="1" customWidth="1"/>
    <col min="5" max="6" width="16.140625" style="1" customWidth="1"/>
    <col min="7" max="7" width="13.28515625" style="1" customWidth="1"/>
    <col min="8" max="8" width="16.28515625" style="1" customWidth="1"/>
    <col min="9" max="9" width="16" style="1" customWidth="1"/>
    <col min="10" max="10" width="14.85546875" style="1" customWidth="1"/>
    <col min="11" max="11" width="13.85546875" style="1" customWidth="1"/>
    <col min="12" max="12" width="15.28515625" style="1" customWidth="1"/>
    <col min="13" max="13" width="14.140625" style="1" customWidth="1"/>
    <col min="14" max="14" width="19" style="1" customWidth="1"/>
    <col min="15" max="15" width="10.5703125" style="1" customWidth="1"/>
    <col min="16" max="16" width="12.28515625" style="1" customWidth="1"/>
    <col min="17" max="17" width="8.85546875" style="1" customWidth="1"/>
    <col min="18" max="18" width="13.28515625" style="1" customWidth="1"/>
    <col min="19" max="20" width="12.85546875" style="1" customWidth="1"/>
    <col min="21" max="16384" width="9.140625" style="1"/>
  </cols>
  <sheetData>
    <row r="1" spans="1:15" ht="93" customHeight="1" x14ac:dyDescent="0.2">
      <c r="A1" s="8"/>
      <c r="B1" s="8"/>
      <c r="C1" s="8"/>
      <c r="D1" s="9"/>
      <c r="E1" s="9"/>
      <c r="F1" s="9"/>
      <c r="G1" s="9"/>
      <c r="H1" s="9"/>
      <c r="I1" s="9"/>
      <c r="J1" s="9"/>
      <c r="K1" s="9"/>
      <c r="L1" s="121" t="s">
        <v>46</v>
      </c>
      <c r="M1" s="121"/>
      <c r="N1" s="121"/>
    </row>
    <row r="2" spans="1:15" ht="18.75" x14ac:dyDescent="0.2">
      <c r="A2" s="120" t="s">
        <v>27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5" ht="18.75" x14ac:dyDescent="0.2">
      <c r="A3" s="120" t="s">
        <v>28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spans="1:15" s="3" customFormat="1" ht="18" customHeight="1" x14ac:dyDescent="0.2">
      <c r="A4" s="5"/>
      <c r="B4" s="5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29" t="s">
        <v>10</v>
      </c>
    </row>
    <row r="5" spans="1:15" s="3" customFormat="1" ht="12" customHeight="1" x14ac:dyDescent="0.2">
      <c r="A5" s="130" t="s">
        <v>26</v>
      </c>
      <c r="B5" s="131" t="s">
        <v>11</v>
      </c>
      <c r="C5" s="132" t="s">
        <v>47</v>
      </c>
      <c r="D5" s="125" t="s">
        <v>0</v>
      </c>
      <c r="E5" s="124"/>
      <c r="F5" s="123"/>
      <c r="G5" s="123"/>
      <c r="H5" s="126"/>
      <c r="I5" s="123" t="s">
        <v>6</v>
      </c>
      <c r="J5" s="124"/>
      <c r="K5" s="123"/>
      <c r="L5" s="123"/>
      <c r="M5" s="124"/>
      <c r="N5" s="125" t="s">
        <v>2</v>
      </c>
    </row>
    <row r="6" spans="1:15" s="3" customFormat="1" ht="12.75" customHeight="1" x14ac:dyDescent="0.2">
      <c r="A6" s="130"/>
      <c r="B6" s="131"/>
      <c r="C6" s="132"/>
      <c r="D6" s="133" t="s">
        <v>4</v>
      </c>
      <c r="E6" s="127" t="s">
        <v>7</v>
      </c>
      <c r="F6" s="128" t="s">
        <v>1</v>
      </c>
      <c r="G6" s="129"/>
      <c r="H6" s="127" t="s">
        <v>8</v>
      </c>
      <c r="I6" s="133" t="s">
        <v>4</v>
      </c>
      <c r="J6" s="127" t="s">
        <v>7</v>
      </c>
      <c r="K6" s="128" t="s">
        <v>1</v>
      </c>
      <c r="L6" s="129"/>
      <c r="M6" s="127" t="s">
        <v>8</v>
      </c>
      <c r="N6" s="125"/>
    </row>
    <row r="7" spans="1:15" ht="58.15" customHeight="1" x14ac:dyDescent="0.2">
      <c r="A7" s="130"/>
      <c r="B7" s="131"/>
      <c r="C7" s="132"/>
      <c r="D7" s="134"/>
      <c r="E7" s="127"/>
      <c r="F7" s="12" t="s">
        <v>3</v>
      </c>
      <c r="G7" s="13" t="s">
        <v>5</v>
      </c>
      <c r="H7" s="127"/>
      <c r="I7" s="133"/>
      <c r="J7" s="127"/>
      <c r="K7" s="13" t="s">
        <v>3</v>
      </c>
      <c r="L7" s="14" t="s">
        <v>5</v>
      </c>
      <c r="M7" s="127"/>
      <c r="N7" s="125"/>
      <c r="O7" s="2"/>
    </row>
    <row r="8" spans="1:15" s="11" customFormat="1" ht="18.75" customHeight="1" x14ac:dyDescent="0.25">
      <c r="A8" s="17"/>
      <c r="B8" s="17"/>
      <c r="C8" s="18" t="s">
        <v>9</v>
      </c>
      <c r="D8" s="15">
        <v>1197349674.4000001</v>
      </c>
      <c r="E8" s="15">
        <f>1086372218.2+135190</f>
        <v>1086507408.2</v>
      </c>
      <c r="F8" s="15">
        <f>205565908.4+412391.5-5464.5</f>
        <v>205972835.40000001</v>
      </c>
      <c r="G8" s="15">
        <f>8356258.5-24.5</f>
        <v>8356234</v>
      </c>
      <c r="H8" s="15">
        <f>106477456.2-135190</f>
        <v>106342266.2</v>
      </c>
      <c r="I8" s="15">
        <v>137812897.5</v>
      </c>
      <c r="J8" s="15">
        <v>61025489</v>
      </c>
      <c r="K8" s="15">
        <v>7635242.5999999996</v>
      </c>
      <c r="L8" s="15">
        <v>2568515.5</v>
      </c>
      <c r="M8" s="15">
        <v>76787408.5</v>
      </c>
      <c r="N8" s="15">
        <v>1335162571.9000001</v>
      </c>
    </row>
    <row r="9" spans="1:15" ht="28.15" customHeight="1" x14ac:dyDescent="0.2">
      <c r="A9" s="19" t="s">
        <v>12</v>
      </c>
      <c r="B9" s="20"/>
      <c r="C9" s="21" t="s">
        <v>13</v>
      </c>
      <c r="D9" s="22">
        <f>13753162.42+142050.7</f>
        <v>13895213.119999999</v>
      </c>
      <c r="E9" s="22">
        <f>13753162.42+142050.7</f>
        <v>13895213.119999999</v>
      </c>
      <c r="F9" s="22">
        <v>11828084.199999999</v>
      </c>
      <c r="G9" s="22">
        <v>116017.8</v>
      </c>
      <c r="H9" s="22"/>
      <c r="I9" s="22">
        <v>2500000</v>
      </c>
      <c r="J9" s="22">
        <v>2500000</v>
      </c>
      <c r="K9" s="22">
        <v>1240821.8</v>
      </c>
      <c r="L9" s="22">
        <v>74769.899999999994</v>
      </c>
      <c r="M9" s="22"/>
      <c r="N9" s="22">
        <f>16253162.42+142050.7</f>
        <v>16395213.119999999</v>
      </c>
    </row>
    <row r="10" spans="1:15" ht="32.450000000000003" customHeight="1" x14ac:dyDescent="0.2">
      <c r="A10" s="20" t="s">
        <v>14</v>
      </c>
      <c r="B10" s="20"/>
      <c r="C10" s="23" t="s">
        <v>15</v>
      </c>
      <c r="D10" s="22">
        <f>13753162.42+142050.7</f>
        <v>13895213.119999999</v>
      </c>
      <c r="E10" s="22">
        <f>13753162.42+142050.7</f>
        <v>13895213.119999999</v>
      </c>
      <c r="F10" s="22">
        <v>11828084.199999999</v>
      </c>
      <c r="G10" s="22">
        <v>116017.8</v>
      </c>
      <c r="H10" s="22"/>
      <c r="I10" s="22">
        <v>2500000</v>
      </c>
      <c r="J10" s="22">
        <v>2500000</v>
      </c>
      <c r="K10" s="22">
        <v>1240821.8</v>
      </c>
      <c r="L10" s="22">
        <v>74769.899999999994</v>
      </c>
      <c r="M10" s="22"/>
      <c r="N10" s="22">
        <f>16253162.42+142050.7</f>
        <v>16395213.119999999</v>
      </c>
    </row>
    <row r="11" spans="1:15" ht="60.6" customHeight="1" x14ac:dyDescent="0.2">
      <c r="A11" s="24" t="s">
        <v>16</v>
      </c>
      <c r="B11" s="24" t="s">
        <v>17</v>
      </c>
      <c r="C11" s="10" t="s">
        <v>18</v>
      </c>
      <c r="D11" s="25">
        <f>13750162.4+142050.7</f>
        <v>13892213.1</v>
      </c>
      <c r="E11" s="25">
        <f>13750162.4+142050.7</f>
        <v>13892213.1</v>
      </c>
      <c r="F11" s="25">
        <v>11828084.199999999</v>
      </c>
      <c r="G11" s="25">
        <v>116017.8</v>
      </c>
      <c r="H11" s="25"/>
      <c r="I11" s="25">
        <v>2500000</v>
      </c>
      <c r="J11" s="25">
        <v>2500000</v>
      </c>
      <c r="K11" s="25">
        <v>1240821.8</v>
      </c>
      <c r="L11" s="25">
        <v>74769.899999999994</v>
      </c>
      <c r="M11" s="25"/>
      <c r="N11" s="25">
        <f>16250162.4+142050.7</f>
        <v>16392213.1</v>
      </c>
    </row>
    <row r="12" spans="1:15" ht="13.5" x14ac:dyDescent="0.2">
      <c r="A12" s="19" t="s">
        <v>29</v>
      </c>
      <c r="B12" s="20"/>
      <c r="C12" s="21" t="s">
        <v>30</v>
      </c>
      <c r="D12" s="22">
        <f>509880-135000</f>
        <v>374880</v>
      </c>
      <c r="E12" s="22">
        <v>298228.5</v>
      </c>
      <c r="F12" s="22">
        <v>230434</v>
      </c>
      <c r="G12" s="22">
        <v>4556</v>
      </c>
      <c r="H12" s="22">
        <f>211651.5-135000</f>
        <v>76651.5</v>
      </c>
      <c r="I12" s="22">
        <v>100</v>
      </c>
      <c r="J12" s="22">
        <v>0</v>
      </c>
      <c r="K12" s="22">
        <v>0</v>
      </c>
      <c r="L12" s="22">
        <v>0</v>
      </c>
      <c r="M12" s="22">
        <v>100</v>
      </c>
      <c r="N12" s="22">
        <f>I12+D12</f>
        <v>374980</v>
      </c>
    </row>
    <row r="13" spans="1:15" ht="27" x14ac:dyDescent="0.2">
      <c r="A13" s="20" t="s">
        <v>31</v>
      </c>
      <c r="B13" s="20"/>
      <c r="C13" s="23" t="s">
        <v>32</v>
      </c>
      <c r="D13" s="22">
        <f>509880-135000</f>
        <v>374880</v>
      </c>
      <c r="E13" s="22">
        <v>298228.5</v>
      </c>
      <c r="F13" s="22">
        <v>230434</v>
      </c>
      <c r="G13" s="22">
        <v>4556</v>
      </c>
      <c r="H13" s="22">
        <f>211651.5-135000</f>
        <v>76651.5</v>
      </c>
      <c r="I13" s="22">
        <v>100</v>
      </c>
      <c r="J13" s="22">
        <v>0</v>
      </c>
      <c r="K13" s="22">
        <v>0</v>
      </c>
      <c r="L13" s="22">
        <v>0</v>
      </c>
      <c r="M13" s="22">
        <v>100</v>
      </c>
      <c r="N13" s="22">
        <f t="shared" ref="N13:N19" si="0">I13+D13</f>
        <v>374980</v>
      </c>
    </row>
    <row r="14" spans="1:15" ht="25.5" x14ac:dyDescent="0.2">
      <c r="A14" s="24" t="s">
        <v>33</v>
      </c>
      <c r="B14" s="24" t="s">
        <v>17</v>
      </c>
      <c r="C14" s="10" t="s">
        <v>35</v>
      </c>
      <c r="D14" s="25">
        <f>318000.2-65000</f>
        <v>253000.2</v>
      </c>
      <c r="E14" s="25">
        <v>212500.2</v>
      </c>
      <c r="F14" s="25">
        <v>163883.5</v>
      </c>
      <c r="G14" s="25">
        <v>4083.5</v>
      </c>
      <c r="H14" s="25">
        <f>105500-65000</f>
        <v>40500</v>
      </c>
      <c r="I14" s="25">
        <v>66</v>
      </c>
      <c r="J14" s="25">
        <v>0</v>
      </c>
      <c r="K14" s="25">
        <v>0</v>
      </c>
      <c r="L14" s="25">
        <v>0</v>
      </c>
      <c r="M14" s="25">
        <v>66</v>
      </c>
      <c r="N14" s="25">
        <f t="shared" si="0"/>
        <v>253066.2</v>
      </c>
    </row>
    <row r="15" spans="1:15" ht="38.25" x14ac:dyDescent="0.2">
      <c r="A15" s="24" t="s">
        <v>34</v>
      </c>
      <c r="B15" s="24" t="s">
        <v>17</v>
      </c>
      <c r="C15" s="10" t="s">
        <v>36</v>
      </c>
      <c r="D15" s="25">
        <f>191879.8-70000</f>
        <v>121879.79999999999</v>
      </c>
      <c r="E15" s="25">
        <v>85728.3</v>
      </c>
      <c r="F15" s="25">
        <v>66550.5</v>
      </c>
      <c r="G15" s="25">
        <v>472.5</v>
      </c>
      <c r="H15" s="25">
        <f>106151.5-70000</f>
        <v>36151.5</v>
      </c>
      <c r="I15" s="25">
        <v>34</v>
      </c>
      <c r="J15" s="25">
        <v>0</v>
      </c>
      <c r="K15" s="25">
        <v>0</v>
      </c>
      <c r="L15" s="25">
        <v>0</v>
      </c>
      <c r="M15" s="25">
        <v>34</v>
      </c>
      <c r="N15" s="25">
        <f t="shared" si="0"/>
        <v>121913.79999999999</v>
      </c>
    </row>
    <row r="16" spans="1:15" ht="25.5" x14ac:dyDescent="0.2">
      <c r="A16" s="19" t="s">
        <v>37</v>
      </c>
      <c r="B16" s="20"/>
      <c r="C16" s="21" t="s">
        <v>38</v>
      </c>
      <c r="D16" s="22">
        <f>7870.7-3380.8-3669.9</f>
        <v>819.99999999999955</v>
      </c>
      <c r="E16" s="22">
        <f>7680.7-6860.7</f>
        <v>820</v>
      </c>
      <c r="F16" s="22">
        <f>6144.5-5464.5</f>
        <v>680</v>
      </c>
      <c r="G16" s="22">
        <f>24.5-24.5</f>
        <v>0</v>
      </c>
      <c r="H16" s="22">
        <f>190-190</f>
        <v>0</v>
      </c>
      <c r="I16" s="22">
        <v>3100</v>
      </c>
      <c r="J16" s="22">
        <v>3100</v>
      </c>
      <c r="K16" s="22">
        <v>3100</v>
      </c>
      <c r="L16" s="22">
        <v>0</v>
      </c>
      <c r="M16" s="22">
        <v>0</v>
      </c>
      <c r="N16" s="22">
        <f t="shared" si="0"/>
        <v>3919.9999999999995</v>
      </c>
    </row>
    <row r="17" spans="1:14" ht="27" x14ac:dyDescent="0.2">
      <c r="A17" s="20" t="s">
        <v>39</v>
      </c>
      <c r="B17" s="20"/>
      <c r="C17" s="23" t="s">
        <v>40</v>
      </c>
      <c r="D17" s="22">
        <f>7870.7-3380.8-3669.9</f>
        <v>819.99999999999955</v>
      </c>
      <c r="E17" s="22">
        <f>7680.7-6860.7</f>
        <v>820</v>
      </c>
      <c r="F17" s="22">
        <f>6144.5-5464.5</f>
        <v>680</v>
      </c>
      <c r="G17" s="22">
        <f>24.5-24.5</f>
        <v>0</v>
      </c>
      <c r="H17" s="22">
        <f>190-190</f>
        <v>0</v>
      </c>
      <c r="I17" s="22">
        <v>3100</v>
      </c>
      <c r="J17" s="22">
        <v>3100</v>
      </c>
      <c r="K17" s="22">
        <v>3100</v>
      </c>
      <c r="L17" s="22">
        <v>0</v>
      </c>
      <c r="M17" s="22">
        <v>0</v>
      </c>
      <c r="N17" s="22">
        <f t="shared" si="0"/>
        <v>3919.9999999999995</v>
      </c>
    </row>
    <row r="18" spans="1:14" ht="25.5" x14ac:dyDescent="0.2">
      <c r="A18" s="24" t="s">
        <v>41</v>
      </c>
      <c r="B18" s="24" t="s">
        <v>17</v>
      </c>
      <c r="C18" s="10" t="s">
        <v>43</v>
      </c>
      <c r="D18" s="25">
        <f>4200.8-3380.8</f>
        <v>820</v>
      </c>
      <c r="E18" s="25">
        <f>4030.8-3210.8</f>
        <v>820</v>
      </c>
      <c r="F18" s="26">
        <f>3184.3-2504.3</f>
        <v>680</v>
      </c>
      <c r="G18" s="26">
        <f>16-16</f>
        <v>0</v>
      </c>
      <c r="H18" s="25">
        <f>170-170</f>
        <v>0</v>
      </c>
      <c r="I18" s="25">
        <v>2170</v>
      </c>
      <c r="J18" s="25">
        <v>2170</v>
      </c>
      <c r="K18" s="25">
        <v>2170</v>
      </c>
      <c r="L18" s="25">
        <v>0</v>
      </c>
      <c r="M18" s="25">
        <v>0</v>
      </c>
      <c r="N18" s="25">
        <f t="shared" si="0"/>
        <v>2990</v>
      </c>
    </row>
    <row r="19" spans="1:14" ht="38.25" x14ac:dyDescent="0.2">
      <c r="A19" s="24" t="s">
        <v>42</v>
      </c>
      <c r="B19" s="24" t="s">
        <v>17</v>
      </c>
      <c r="C19" s="10" t="s">
        <v>44</v>
      </c>
      <c r="D19" s="25">
        <f>3669.9-3669.9</f>
        <v>0</v>
      </c>
      <c r="E19" s="25">
        <f>3649.9-3649.9</f>
        <v>0</v>
      </c>
      <c r="F19" s="26">
        <f>2960.2-2960.2</f>
        <v>0</v>
      </c>
      <c r="G19" s="25">
        <f>8.5-8.5</f>
        <v>0</v>
      </c>
      <c r="H19" s="25">
        <f>20-20</f>
        <v>0</v>
      </c>
      <c r="I19" s="25">
        <v>930</v>
      </c>
      <c r="J19" s="25">
        <v>930</v>
      </c>
      <c r="K19" s="25">
        <v>930</v>
      </c>
      <c r="L19" s="25">
        <v>0</v>
      </c>
      <c r="M19" s="25">
        <v>0</v>
      </c>
      <c r="N19" s="25">
        <f t="shared" si="0"/>
        <v>930</v>
      </c>
    </row>
    <row r="20" spans="1:14" ht="27.6" customHeight="1" x14ac:dyDescent="0.2">
      <c r="A20" s="19" t="s">
        <v>19</v>
      </c>
      <c r="B20" s="20"/>
      <c r="C20" s="21" t="s">
        <v>20</v>
      </c>
      <c r="D20" s="22">
        <f>6668990.31</f>
        <v>6668990.3099999996</v>
      </c>
      <c r="E20" s="22">
        <f>5325932.2</f>
        <v>5325932.2</v>
      </c>
      <c r="F20" s="22">
        <f>801396.8+8474.4</f>
        <v>809871.20000000007</v>
      </c>
      <c r="G20" s="22">
        <v>5782.2999999999993</v>
      </c>
      <c r="H20" s="22">
        <v>1343058.11</v>
      </c>
      <c r="I20" s="22">
        <v>673</v>
      </c>
      <c r="J20" s="22">
        <v>173</v>
      </c>
      <c r="K20" s="22">
        <v>91.6</v>
      </c>
      <c r="L20" s="22">
        <v>0</v>
      </c>
      <c r="M20" s="22">
        <v>500</v>
      </c>
      <c r="N20" s="22">
        <f>6669663.31</f>
        <v>6669663.3099999996</v>
      </c>
    </row>
    <row r="21" spans="1:14" ht="27" x14ac:dyDescent="0.2">
      <c r="A21" s="20" t="s">
        <v>21</v>
      </c>
      <c r="B21" s="27"/>
      <c r="C21" s="23" t="s">
        <v>22</v>
      </c>
      <c r="D21" s="22">
        <f>6668990.31</f>
        <v>6668990.3099999996</v>
      </c>
      <c r="E21" s="22">
        <f>5325932.2</f>
        <v>5325932.2</v>
      </c>
      <c r="F21" s="22">
        <f>801396.8+8474.4</f>
        <v>809871.20000000007</v>
      </c>
      <c r="G21" s="22">
        <v>5782.2999999999993</v>
      </c>
      <c r="H21" s="22">
        <v>1343058.11</v>
      </c>
      <c r="I21" s="22">
        <v>673</v>
      </c>
      <c r="J21" s="22">
        <v>173</v>
      </c>
      <c r="K21" s="22">
        <v>91.6</v>
      </c>
      <c r="L21" s="22">
        <v>0</v>
      </c>
      <c r="M21" s="22">
        <v>500</v>
      </c>
      <c r="N21" s="22">
        <f>6669663.31</f>
        <v>6669663.3099999996</v>
      </c>
    </row>
    <row r="22" spans="1:14" ht="42.6" customHeight="1" x14ac:dyDescent="0.2">
      <c r="A22" s="28" t="s">
        <v>23</v>
      </c>
      <c r="B22" s="28" t="s">
        <v>24</v>
      </c>
      <c r="C22" s="16" t="s">
        <v>25</v>
      </c>
      <c r="D22" s="26">
        <f>1759928-10338.8</f>
        <v>1749589.2</v>
      </c>
      <c r="E22" s="26">
        <f>1759928-10338.8</f>
        <v>1749589.2</v>
      </c>
      <c r="F22" s="26"/>
      <c r="G22" s="26"/>
      <c r="H22" s="26"/>
      <c r="I22" s="26" t="s">
        <v>45</v>
      </c>
      <c r="J22" s="26"/>
      <c r="K22" s="26"/>
      <c r="L22" s="26"/>
      <c r="M22" s="26"/>
      <c r="N22" s="26">
        <f>1759928-10338.8</f>
        <v>1749589.2</v>
      </c>
    </row>
  </sheetData>
  <mergeCells count="17">
    <mergeCell ref="D6:D7"/>
    <mergeCell ref="A3:N3"/>
    <mergeCell ref="L1:N1"/>
    <mergeCell ref="A2:N2"/>
    <mergeCell ref="I5:M5"/>
    <mergeCell ref="D5:H5"/>
    <mergeCell ref="N5:N7"/>
    <mergeCell ref="M6:M7"/>
    <mergeCell ref="K6:L6"/>
    <mergeCell ref="A5:A7"/>
    <mergeCell ref="B5:B7"/>
    <mergeCell ref="C5:C7"/>
    <mergeCell ref="E6:E7"/>
    <mergeCell ref="F6:G6"/>
    <mergeCell ref="I6:I7"/>
    <mergeCell ref="J6:J7"/>
    <mergeCell ref="H6:H7"/>
  </mergeCells>
  <pageMargins left="0.39370078740157483" right="0.19685039370078741" top="0.78740157480314965" bottom="0.39370078740157483" header="0.39370078740157483" footer="0.19685039370078741"/>
  <pageSetup paperSize="9" scale="61" fitToWidth="0" fitToHeight="1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2"/>
  <sheetViews>
    <sheetView showZeros="0" zoomScale="70" zoomScaleNormal="70" zoomScaleSheetLayoutView="85" workbookViewId="0">
      <selection activeCell="P11" sqref="P11"/>
    </sheetView>
  </sheetViews>
  <sheetFormatPr defaultColWidth="9.28515625" defaultRowHeight="15" x14ac:dyDescent="0.25"/>
  <cols>
    <col min="1" max="1" width="15.140625" style="30" customWidth="1"/>
    <col min="2" max="2" width="15.28515625" style="31" customWidth="1"/>
    <col min="3" max="3" width="101.5703125" style="32" customWidth="1"/>
    <col min="4" max="4" width="16.85546875" style="33" customWidth="1"/>
    <col min="5" max="5" width="16.7109375" style="33" customWidth="1"/>
    <col min="6" max="6" width="16.7109375" style="34" customWidth="1"/>
    <col min="7" max="7" width="14.7109375" style="34" customWidth="1"/>
    <col min="8" max="8" width="13.7109375" style="34" customWidth="1"/>
    <col min="9" max="9" width="16.85546875" style="33" customWidth="1"/>
    <col min="10" max="10" width="16.7109375" style="33" customWidth="1"/>
    <col min="11" max="11" width="16.7109375" style="34" customWidth="1"/>
    <col min="12" max="12" width="14.7109375" style="34" customWidth="1"/>
    <col min="13" max="13" width="13.7109375" style="34" customWidth="1"/>
    <col min="14" max="14" width="16.7109375" style="33" customWidth="1"/>
    <col min="15" max="15" width="15" style="37" customWidth="1"/>
    <col min="16" max="16" width="22.42578125" style="38" customWidth="1"/>
    <col min="17" max="17" width="15" style="38" customWidth="1"/>
    <col min="18" max="16384" width="9.28515625" style="38"/>
  </cols>
  <sheetData>
    <row r="1" spans="1:15" ht="21" customHeight="1" x14ac:dyDescent="0.25">
      <c r="I1" s="35"/>
      <c r="J1" s="36"/>
      <c r="K1" s="35"/>
      <c r="L1" s="36"/>
      <c r="M1" s="35"/>
      <c r="N1" s="36"/>
    </row>
    <row r="2" spans="1:15" s="41" customFormat="1" ht="89.45" customHeight="1" x14ac:dyDescent="0.2">
      <c r="A2" s="39"/>
      <c r="B2" s="39"/>
      <c r="C2" s="39"/>
      <c r="D2" s="40"/>
      <c r="E2" s="40"/>
      <c r="F2" s="40"/>
      <c r="G2" s="40"/>
      <c r="H2" s="40"/>
      <c r="I2" s="40"/>
      <c r="J2" s="40"/>
      <c r="K2" s="40"/>
      <c r="L2" s="121" t="s">
        <v>48</v>
      </c>
      <c r="M2" s="121"/>
      <c r="N2" s="121"/>
    </row>
    <row r="3" spans="1:15" ht="50.45" customHeight="1" x14ac:dyDescent="0.25">
      <c r="I3" s="42"/>
      <c r="J3" s="42"/>
      <c r="K3" s="42"/>
      <c r="L3" s="121" t="s">
        <v>49</v>
      </c>
      <c r="M3" s="121"/>
      <c r="N3" s="121"/>
      <c r="O3" s="38"/>
    </row>
    <row r="4" spans="1:15" ht="36.75" customHeight="1" x14ac:dyDescent="0.25">
      <c r="A4" s="136" t="s">
        <v>50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38"/>
    </row>
    <row r="5" spans="1:15" ht="16.899999999999999" customHeight="1" thickBot="1" x14ac:dyDescent="0.3">
      <c r="D5" s="43"/>
      <c r="E5" s="43"/>
      <c r="F5" s="38"/>
      <c r="G5" s="43"/>
      <c r="H5" s="43"/>
      <c r="I5" s="43"/>
      <c r="J5" s="43"/>
      <c r="K5" s="43"/>
      <c r="L5" s="43"/>
      <c r="M5" s="43"/>
      <c r="N5" s="44" t="s">
        <v>10</v>
      </c>
      <c r="O5" s="38"/>
    </row>
    <row r="6" spans="1:15" ht="15.75" x14ac:dyDescent="0.25">
      <c r="A6" s="137" t="s">
        <v>51</v>
      </c>
      <c r="B6" s="140" t="s">
        <v>52</v>
      </c>
      <c r="C6" s="143" t="s">
        <v>53</v>
      </c>
      <c r="D6" s="146" t="s">
        <v>0</v>
      </c>
      <c r="E6" s="147"/>
      <c r="F6" s="147"/>
      <c r="G6" s="147"/>
      <c r="H6" s="147"/>
      <c r="I6" s="147" t="s">
        <v>6</v>
      </c>
      <c r="J6" s="147"/>
      <c r="K6" s="147"/>
      <c r="L6" s="147"/>
      <c r="M6" s="147"/>
      <c r="N6" s="148" t="s">
        <v>54</v>
      </c>
      <c r="O6" s="38"/>
    </row>
    <row r="7" spans="1:15" x14ac:dyDescent="0.25">
      <c r="A7" s="138"/>
      <c r="B7" s="141"/>
      <c r="C7" s="144"/>
      <c r="D7" s="151" t="s">
        <v>55</v>
      </c>
      <c r="E7" s="135" t="s">
        <v>56</v>
      </c>
      <c r="F7" s="135" t="s">
        <v>57</v>
      </c>
      <c r="G7" s="135"/>
      <c r="H7" s="135" t="s">
        <v>58</v>
      </c>
      <c r="I7" s="154" t="s">
        <v>55</v>
      </c>
      <c r="J7" s="156" t="s">
        <v>56</v>
      </c>
      <c r="K7" s="135" t="s">
        <v>57</v>
      </c>
      <c r="L7" s="135"/>
      <c r="M7" s="135" t="s">
        <v>58</v>
      </c>
      <c r="N7" s="149"/>
      <c r="O7" s="38"/>
    </row>
    <row r="8" spans="1:15" ht="51.75" customHeight="1" thickBot="1" x14ac:dyDescent="0.3">
      <c r="A8" s="139"/>
      <c r="B8" s="142"/>
      <c r="C8" s="145"/>
      <c r="D8" s="152"/>
      <c r="E8" s="153"/>
      <c r="F8" s="45" t="s">
        <v>59</v>
      </c>
      <c r="G8" s="45" t="s">
        <v>60</v>
      </c>
      <c r="H8" s="153"/>
      <c r="I8" s="155"/>
      <c r="J8" s="157"/>
      <c r="K8" s="45" t="s">
        <v>59</v>
      </c>
      <c r="L8" s="45" t="s">
        <v>60</v>
      </c>
      <c r="M8" s="153"/>
      <c r="N8" s="150"/>
      <c r="O8" s="38"/>
    </row>
    <row r="9" spans="1:15" ht="41.45" customHeight="1" x14ac:dyDescent="0.25">
      <c r="A9" s="46" t="s">
        <v>16</v>
      </c>
      <c r="B9" s="47"/>
      <c r="C9" s="48" t="s">
        <v>18</v>
      </c>
      <c r="D9" s="49">
        <v>13892213.114999998</v>
      </c>
      <c r="E9" s="49">
        <v>13892213.114999998</v>
      </c>
      <c r="F9" s="49">
        <v>11828084.199999999</v>
      </c>
      <c r="G9" s="49">
        <v>116017.8</v>
      </c>
      <c r="H9" s="49">
        <v>0</v>
      </c>
      <c r="I9" s="49">
        <v>2500000</v>
      </c>
      <c r="J9" s="49">
        <v>2500000</v>
      </c>
      <c r="K9" s="49">
        <v>1240821.7999999998</v>
      </c>
      <c r="L9" s="49">
        <v>74769.900000000009</v>
      </c>
      <c r="M9" s="49">
        <v>0</v>
      </c>
      <c r="N9" s="49">
        <v>16392213.115</v>
      </c>
      <c r="O9" s="38"/>
    </row>
    <row r="10" spans="1:15" ht="25.9" customHeight="1" x14ac:dyDescent="0.25">
      <c r="A10" s="46"/>
      <c r="B10" s="50" t="s">
        <v>17</v>
      </c>
      <c r="C10" s="48" t="s">
        <v>61</v>
      </c>
      <c r="D10" s="51">
        <v>152027.69999999998</v>
      </c>
      <c r="E10" s="49">
        <v>152027.69999999998</v>
      </c>
      <c r="F10" s="49">
        <v>74031.600000000006</v>
      </c>
      <c r="G10" s="49">
        <v>1360.4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51">
        <v>152027.69999999998</v>
      </c>
      <c r="O10" s="38"/>
    </row>
    <row r="11" spans="1:15" ht="26.45" customHeight="1" x14ac:dyDescent="0.25">
      <c r="A11" s="46"/>
      <c r="B11" s="50" t="s">
        <v>17</v>
      </c>
      <c r="C11" s="48" t="s">
        <v>62</v>
      </c>
      <c r="D11" s="51"/>
      <c r="E11" s="49"/>
      <c r="F11" s="49">
        <v>0</v>
      </c>
      <c r="G11" s="49">
        <v>0</v>
      </c>
      <c r="H11" s="49">
        <v>0</v>
      </c>
      <c r="I11" s="49">
        <v>85000</v>
      </c>
      <c r="J11" s="49">
        <v>85000</v>
      </c>
      <c r="K11" s="49">
        <v>85000</v>
      </c>
      <c r="L11" s="49">
        <v>0</v>
      </c>
      <c r="M11" s="49">
        <v>0</v>
      </c>
      <c r="N11" s="51">
        <v>85000.02</v>
      </c>
      <c r="O11" s="38"/>
    </row>
    <row r="12" spans="1:15" ht="25.15" customHeight="1" x14ac:dyDescent="0.25">
      <c r="A12" s="46"/>
      <c r="B12" s="50" t="s">
        <v>17</v>
      </c>
      <c r="C12" s="48" t="s">
        <v>63</v>
      </c>
      <c r="D12" s="51">
        <v>2805.8</v>
      </c>
      <c r="E12" s="49">
        <v>2805.8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51">
        <v>2805.8</v>
      </c>
      <c r="O12" s="38"/>
    </row>
    <row r="13" spans="1:15" ht="21" customHeight="1" x14ac:dyDescent="0.25">
      <c r="A13" s="46"/>
      <c r="B13" s="50" t="s">
        <v>17</v>
      </c>
      <c r="C13" s="48" t="s">
        <v>64</v>
      </c>
      <c r="D13" s="51">
        <v>1646881.5</v>
      </c>
      <c r="E13" s="49">
        <v>1646881.5</v>
      </c>
      <c r="F13" s="49">
        <v>1312633</v>
      </c>
      <c r="G13" s="49">
        <v>11818.9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51">
        <v>1646881.5</v>
      </c>
      <c r="O13" s="38"/>
    </row>
    <row r="14" spans="1:15" ht="19.899999999999999" customHeight="1" x14ac:dyDescent="0.25">
      <c r="A14" s="46"/>
      <c r="B14" s="50" t="s">
        <v>17</v>
      </c>
      <c r="C14" s="48" t="s">
        <v>65</v>
      </c>
      <c r="D14" s="51">
        <v>168936.7</v>
      </c>
      <c r="E14" s="49">
        <v>168936.7</v>
      </c>
      <c r="F14" s="49">
        <v>136900</v>
      </c>
      <c r="G14" s="49">
        <v>2129.6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51">
        <v>168936.7</v>
      </c>
      <c r="O14" s="38"/>
    </row>
    <row r="15" spans="1:15" ht="19.149999999999999" customHeight="1" x14ac:dyDescent="0.25">
      <c r="A15" s="46"/>
      <c r="B15" s="50" t="s">
        <v>17</v>
      </c>
      <c r="C15" s="48" t="s">
        <v>66</v>
      </c>
      <c r="D15" s="51">
        <v>118482.9</v>
      </c>
      <c r="E15" s="49">
        <v>118482.9</v>
      </c>
      <c r="F15" s="49">
        <v>92789.2</v>
      </c>
      <c r="G15" s="49">
        <v>1029.3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51">
        <v>118482.9</v>
      </c>
      <c r="O15" s="38"/>
    </row>
    <row r="16" spans="1:15" ht="15.75" x14ac:dyDescent="0.25">
      <c r="A16" s="52"/>
      <c r="B16" s="53"/>
      <c r="C16" s="54"/>
      <c r="D16" s="51"/>
      <c r="E16" s="49"/>
      <c r="F16" s="49"/>
      <c r="G16" s="49"/>
      <c r="H16" s="49"/>
      <c r="I16" s="49"/>
      <c r="J16" s="49"/>
      <c r="K16" s="49"/>
      <c r="L16" s="49"/>
      <c r="M16" s="49"/>
      <c r="N16" s="51"/>
      <c r="O16" s="38"/>
    </row>
    <row r="17" spans="1:16" ht="19.5" x14ac:dyDescent="0.25">
      <c r="A17" s="55"/>
      <c r="B17" s="56"/>
      <c r="C17" s="57" t="s">
        <v>67</v>
      </c>
      <c r="D17" s="58">
        <v>2150214.75</v>
      </c>
      <c r="E17" s="58">
        <v>2150214.75</v>
      </c>
      <c r="F17" s="58">
        <v>1918519</v>
      </c>
      <c r="G17" s="58">
        <v>14166.600000000002</v>
      </c>
      <c r="H17" s="58">
        <v>0</v>
      </c>
      <c r="I17" s="58">
        <v>407208.5</v>
      </c>
      <c r="J17" s="58">
        <v>407208.5</v>
      </c>
      <c r="K17" s="58">
        <v>226639.49999999997</v>
      </c>
      <c r="L17" s="58">
        <v>11227.400000000001</v>
      </c>
      <c r="M17" s="58">
        <v>0</v>
      </c>
      <c r="N17" s="58">
        <v>2557423.25</v>
      </c>
      <c r="O17" s="38"/>
      <c r="P17" s="59"/>
    </row>
    <row r="18" spans="1:16" ht="15.75" x14ac:dyDescent="0.25">
      <c r="A18" s="55"/>
      <c r="B18" s="56"/>
      <c r="C18" s="60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38"/>
    </row>
    <row r="19" spans="1:16" ht="15.75" x14ac:dyDescent="0.25">
      <c r="A19" s="55"/>
      <c r="B19" s="56" t="s">
        <v>17</v>
      </c>
      <c r="C19" s="61" t="s">
        <v>68</v>
      </c>
      <c r="D19" s="51">
        <v>89900.599999999991</v>
      </c>
      <c r="E19" s="62">
        <v>89900.599999999991</v>
      </c>
      <c r="F19" s="62">
        <v>81897.8</v>
      </c>
      <c r="G19" s="62">
        <v>183</v>
      </c>
      <c r="H19" s="62">
        <v>0</v>
      </c>
      <c r="I19" s="49">
        <v>17034.8</v>
      </c>
      <c r="J19" s="62">
        <v>17034.8</v>
      </c>
      <c r="K19" s="63">
        <v>9750.1</v>
      </c>
      <c r="L19" s="63">
        <v>145.1</v>
      </c>
      <c r="M19" s="62">
        <v>0</v>
      </c>
      <c r="N19" s="51">
        <v>106935.4</v>
      </c>
      <c r="O19" s="38"/>
    </row>
    <row r="20" spans="1:16" ht="15.75" x14ac:dyDescent="0.25">
      <c r="A20" s="64"/>
      <c r="B20" s="56" t="s">
        <v>17</v>
      </c>
      <c r="C20" s="65" t="s">
        <v>69</v>
      </c>
      <c r="D20" s="51">
        <v>45678.5</v>
      </c>
      <c r="E20" s="62">
        <v>45678.5</v>
      </c>
      <c r="F20" s="62">
        <v>41139.4</v>
      </c>
      <c r="G20" s="62">
        <v>370.7</v>
      </c>
      <c r="H20" s="63">
        <v>0</v>
      </c>
      <c r="I20" s="49">
        <v>8209.2999999999993</v>
      </c>
      <c r="J20" s="62">
        <v>8209.2999999999993</v>
      </c>
      <c r="K20" s="63">
        <v>4665.1000000000004</v>
      </c>
      <c r="L20" s="63">
        <v>293.8</v>
      </c>
      <c r="M20" s="62">
        <v>0</v>
      </c>
      <c r="N20" s="51">
        <v>53887.8</v>
      </c>
      <c r="O20" s="38"/>
    </row>
    <row r="21" spans="1:16" ht="15.75" x14ac:dyDescent="0.25">
      <c r="A21" s="64"/>
      <c r="B21" s="56" t="s">
        <v>17</v>
      </c>
      <c r="C21" s="65" t="s">
        <v>70</v>
      </c>
      <c r="D21" s="51">
        <v>131062.5</v>
      </c>
      <c r="E21" s="62">
        <v>131062.5</v>
      </c>
      <c r="F21" s="62">
        <v>117241.8</v>
      </c>
      <c r="G21" s="62">
        <v>888.9</v>
      </c>
      <c r="H21" s="63">
        <v>0</v>
      </c>
      <c r="I21" s="49">
        <v>26972.3</v>
      </c>
      <c r="J21" s="62">
        <v>26972.3</v>
      </c>
      <c r="K21" s="63">
        <v>14071.4</v>
      </c>
      <c r="L21" s="63">
        <v>704.4</v>
      </c>
      <c r="M21" s="62">
        <v>0</v>
      </c>
      <c r="N21" s="51">
        <v>158034.79999999999</v>
      </c>
      <c r="O21" s="38"/>
    </row>
    <row r="22" spans="1:16" ht="15.75" x14ac:dyDescent="0.25">
      <c r="A22" s="64"/>
      <c r="B22" s="56" t="s">
        <v>17</v>
      </c>
      <c r="C22" s="66" t="s">
        <v>71</v>
      </c>
      <c r="D22" s="51">
        <v>122506.5</v>
      </c>
      <c r="E22" s="62">
        <v>122506.5</v>
      </c>
      <c r="F22" s="62">
        <v>112531.1</v>
      </c>
      <c r="G22" s="62">
        <v>450.6</v>
      </c>
      <c r="H22" s="63">
        <v>0</v>
      </c>
      <c r="I22" s="49">
        <v>21939.7</v>
      </c>
      <c r="J22" s="62">
        <v>21939.7</v>
      </c>
      <c r="K22" s="63">
        <v>13071.6</v>
      </c>
      <c r="L22" s="63">
        <v>357.1</v>
      </c>
      <c r="M22" s="62">
        <v>0</v>
      </c>
      <c r="N22" s="51">
        <v>144446.20000000001</v>
      </c>
      <c r="O22" s="38"/>
    </row>
    <row r="23" spans="1:16" ht="15.75" x14ac:dyDescent="0.25">
      <c r="A23" s="64"/>
      <c r="B23" s="56" t="s">
        <v>17</v>
      </c>
      <c r="C23" s="66" t="s">
        <v>72</v>
      </c>
      <c r="D23" s="51">
        <v>69778.399999999994</v>
      </c>
      <c r="E23" s="62">
        <v>69778.399999999994</v>
      </c>
      <c r="F23" s="62">
        <v>63305.599999999999</v>
      </c>
      <c r="G23" s="62">
        <v>588.5</v>
      </c>
      <c r="H23" s="63">
        <v>0</v>
      </c>
      <c r="I23" s="49">
        <v>13469.6</v>
      </c>
      <c r="J23" s="62">
        <v>13469.6</v>
      </c>
      <c r="K23" s="63">
        <v>7534</v>
      </c>
      <c r="L23" s="63">
        <v>466.4</v>
      </c>
      <c r="M23" s="62">
        <v>0</v>
      </c>
      <c r="N23" s="51">
        <v>83248</v>
      </c>
      <c r="O23" s="38"/>
    </row>
    <row r="24" spans="1:16" ht="15.75" x14ac:dyDescent="0.25">
      <c r="A24" s="64"/>
      <c r="B24" s="56" t="s">
        <v>17</v>
      </c>
      <c r="C24" s="66" t="s">
        <v>73</v>
      </c>
      <c r="D24" s="51">
        <v>48323.1</v>
      </c>
      <c r="E24" s="62">
        <v>48323.1</v>
      </c>
      <c r="F24" s="62">
        <v>44020.4</v>
      </c>
      <c r="G24" s="62">
        <v>233.3</v>
      </c>
      <c r="H24" s="63">
        <v>0</v>
      </c>
      <c r="I24" s="49">
        <v>9142.9</v>
      </c>
      <c r="J24" s="62">
        <v>9142.9</v>
      </c>
      <c r="K24" s="63">
        <v>5234.1000000000004</v>
      </c>
      <c r="L24" s="63">
        <v>184.9</v>
      </c>
      <c r="M24" s="62">
        <v>0</v>
      </c>
      <c r="N24" s="51">
        <v>57466</v>
      </c>
      <c r="O24" s="38"/>
    </row>
    <row r="25" spans="1:16" ht="15.75" x14ac:dyDescent="0.25">
      <c r="A25" s="64"/>
      <c r="B25" s="56" t="s">
        <v>17</v>
      </c>
      <c r="C25" s="66" t="s">
        <v>74</v>
      </c>
      <c r="D25" s="51">
        <v>72888.5</v>
      </c>
      <c r="E25" s="62">
        <v>72888.5</v>
      </c>
      <c r="F25" s="62">
        <v>65429.8</v>
      </c>
      <c r="G25" s="62">
        <v>636.29999999999995</v>
      </c>
      <c r="H25" s="63">
        <v>0</v>
      </c>
      <c r="I25" s="49">
        <v>14898.3</v>
      </c>
      <c r="J25" s="62">
        <v>14898.3</v>
      </c>
      <c r="K25" s="63">
        <v>7838.9</v>
      </c>
      <c r="L25" s="63">
        <v>504.3</v>
      </c>
      <c r="M25" s="62">
        <v>0</v>
      </c>
      <c r="N25" s="51">
        <v>87786.8</v>
      </c>
      <c r="O25" s="38"/>
    </row>
    <row r="26" spans="1:16" ht="15.75" x14ac:dyDescent="0.25">
      <c r="A26" s="64"/>
      <c r="B26" s="56" t="s">
        <v>17</v>
      </c>
      <c r="C26" s="67" t="s">
        <v>75</v>
      </c>
      <c r="D26" s="51">
        <v>49849.100000000006</v>
      </c>
      <c r="E26" s="62">
        <v>49849.100000000006</v>
      </c>
      <c r="F26" s="62">
        <v>45414.3</v>
      </c>
      <c r="G26" s="62">
        <v>316.2</v>
      </c>
      <c r="H26" s="63">
        <v>0</v>
      </c>
      <c r="I26" s="49">
        <v>9438.7000000000007</v>
      </c>
      <c r="J26" s="62">
        <v>9438.7000000000007</v>
      </c>
      <c r="K26" s="63">
        <v>5397.1</v>
      </c>
      <c r="L26" s="63">
        <v>250.6</v>
      </c>
      <c r="M26" s="62">
        <v>0</v>
      </c>
      <c r="N26" s="51">
        <v>59287.8</v>
      </c>
      <c r="O26" s="38"/>
    </row>
    <row r="27" spans="1:16" ht="15.75" x14ac:dyDescent="0.25">
      <c r="A27" s="64"/>
      <c r="B27" s="56" t="s">
        <v>17</v>
      </c>
      <c r="C27" s="68" t="s">
        <v>76</v>
      </c>
      <c r="D27" s="51">
        <v>71827.899999999994</v>
      </c>
      <c r="E27" s="62">
        <v>71827.899999999994</v>
      </c>
      <c r="F27" s="62">
        <v>65676.5</v>
      </c>
      <c r="G27" s="62">
        <v>415.6</v>
      </c>
      <c r="H27" s="63">
        <v>0</v>
      </c>
      <c r="I27" s="49">
        <v>13620.7</v>
      </c>
      <c r="J27" s="62">
        <v>13620.7</v>
      </c>
      <c r="K27" s="63">
        <v>7805.5</v>
      </c>
      <c r="L27" s="63">
        <v>329.3</v>
      </c>
      <c r="M27" s="62">
        <v>0</v>
      </c>
      <c r="N27" s="51">
        <v>85448.599999999991</v>
      </c>
      <c r="O27" s="38"/>
    </row>
    <row r="28" spans="1:16" ht="15.75" x14ac:dyDescent="0.25">
      <c r="A28" s="64"/>
      <c r="B28" s="56" t="s">
        <v>17</v>
      </c>
      <c r="C28" s="69" t="s">
        <v>77</v>
      </c>
      <c r="D28" s="51">
        <v>51471.299999999996</v>
      </c>
      <c r="E28" s="62">
        <v>51471.299999999996</v>
      </c>
      <c r="F28" s="62">
        <v>47344.1</v>
      </c>
      <c r="G28" s="62">
        <v>319.3</v>
      </c>
      <c r="H28" s="63">
        <v>0</v>
      </c>
      <c r="I28" s="49">
        <v>9249.5</v>
      </c>
      <c r="J28" s="62">
        <v>9249.5</v>
      </c>
      <c r="K28" s="63">
        <v>5594.5</v>
      </c>
      <c r="L28" s="63">
        <v>253</v>
      </c>
      <c r="M28" s="62">
        <v>0</v>
      </c>
      <c r="N28" s="51">
        <v>60720.799999999996</v>
      </c>
      <c r="O28" s="38"/>
    </row>
    <row r="29" spans="1:16" ht="15.75" x14ac:dyDescent="0.25">
      <c r="A29" s="64"/>
      <c r="B29" s="56" t="s">
        <v>17</v>
      </c>
      <c r="C29" s="69" t="s">
        <v>78</v>
      </c>
      <c r="D29" s="51">
        <v>108876.40000000001</v>
      </c>
      <c r="E29" s="62">
        <v>108876.40000000001</v>
      </c>
      <c r="F29" s="62">
        <v>98934.2</v>
      </c>
      <c r="G29" s="62">
        <v>378.1</v>
      </c>
      <c r="H29" s="63">
        <v>0</v>
      </c>
      <c r="I29" s="49">
        <v>21076.5</v>
      </c>
      <c r="J29" s="62">
        <v>21076.5</v>
      </c>
      <c r="K29" s="63">
        <v>11798.3</v>
      </c>
      <c r="L29" s="63">
        <v>299.60000000000002</v>
      </c>
      <c r="M29" s="62">
        <v>0</v>
      </c>
      <c r="N29" s="51">
        <v>129952.90000000001</v>
      </c>
      <c r="O29" s="38"/>
    </row>
    <row r="30" spans="1:16" ht="15.75" x14ac:dyDescent="0.25">
      <c r="A30" s="64"/>
      <c r="B30" s="56" t="s">
        <v>17</v>
      </c>
      <c r="C30" s="69" t="s">
        <v>79</v>
      </c>
      <c r="D30" s="51">
        <v>74103.799999999988</v>
      </c>
      <c r="E30" s="62">
        <v>74103.799999999988</v>
      </c>
      <c r="F30" s="62">
        <v>66696.100000000006</v>
      </c>
      <c r="G30" s="62">
        <v>901.3</v>
      </c>
      <c r="H30" s="63">
        <v>0</v>
      </c>
      <c r="I30" s="49">
        <v>14107.9</v>
      </c>
      <c r="J30" s="62">
        <v>14107.9</v>
      </c>
      <c r="K30" s="63">
        <v>7827.5</v>
      </c>
      <c r="L30" s="63">
        <v>714.3</v>
      </c>
      <c r="M30" s="62">
        <v>0</v>
      </c>
      <c r="N30" s="51">
        <v>88211.699999999983</v>
      </c>
      <c r="O30" s="38"/>
    </row>
    <row r="31" spans="1:16" ht="15.75" x14ac:dyDescent="0.25">
      <c r="A31" s="64"/>
      <c r="B31" s="56" t="s">
        <v>17</v>
      </c>
      <c r="C31" s="69" t="s">
        <v>80</v>
      </c>
      <c r="D31" s="51">
        <v>109082.8</v>
      </c>
      <c r="E31" s="62">
        <v>109082.8</v>
      </c>
      <c r="F31" s="62">
        <v>96510.8</v>
      </c>
      <c r="G31" s="62">
        <v>842.9</v>
      </c>
      <c r="H31" s="63">
        <v>0</v>
      </c>
      <c r="I31" s="49">
        <v>24145.3</v>
      </c>
      <c r="J31" s="62">
        <v>24145.3</v>
      </c>
      <c r="K31" s="63">
        <v>11684.4</v>
      </c>
      <c r="L31" s="63">
        <v>668</v>
      </c>
      <c r="M31" s="62">
        <v>0</v>
      </c>
      <c r="N31" s="51">
        <v>133228.1</v>
      </c>
      <c r="O31" s="38"/>
    </row>
    <row r="32" spans="1:16" ht="15.75" x14ac:dyDescent="0.25">
      <c r="A32" s="64"/>
      <c r="B32" s="56" t="s">
        <v>17</v>
      </c>
      <c r="C32" s="69" t="s">
        <v>81</v>
      </c>
      <c r="D32" s="51">
        <v>82841.399999999994</v>
      </c>
      <c r="E32" s="62">
        <v>82841.399999999994</v>
      </c>
      <c r="F32" s="62">
        <v>75204.800000000003</v>
      </c>
      <c r="G32" s="62">
        <v>417.1</v>
      </c>
      <c r="H32" s="63">
        <v>0</v>
      </c>
      <c r="I32" s="49">
        <v>15136.8</v>
      </c>
      <c r="J32" s="62">
        <v>15136.8</v>
      </c>
      <c r="K32" s="63">
        <v>8688.9</v>
      </c>
      <c r="L32" s="63">
        <v>330.6</v>
      </c>
      <c r="M32" s="62">
        <v>0</v>
      </c>
      <c r="N32" s="51">
        <v>97978.2</v>
      </c>
      <c r="O32" s="38"/>
    </row>
    <row r="33" spans="1:15" ht="15.75" x14ac:dyDescent="0.25">
      <c r="A33" s="64"/>
      <c r="B33" s="56" t="s">
        <v>17</v>
      </c>
      <c r="C33" s="69" t="s">
        <v>82</v>
      </c>
      <c r="D33" s="51">
        <v>46396.800000000003</v>
      </c>
      <c r="E33" s="62">
        <v>46396.800000000003</v>
      </c>
      <c r="F33" s="62">
        <v>42267.199999999997</v>
      </c>
      <c r="G33" s="62">
        <v>202</v>
      </c>
      <c r="H33" s="63">
        <v>0</v>
      </c>
      <c r="I33" s="49">
        <v>8758.5</v>
      </c>
      <c r="J33" s="62">
        <v>8758.5</v>
      </c>
      <c r="K33" s="63">
        <v>5026.3999999999996</v>
      </c>
      <c r="L33" s="63">
        <v>160</v>
      </c>
      <c r="M33" s="62">
        <v>0</v>
      </c>
      <c r="N33" s="51">
        <v>55155.3</v>
      </c>
      <c r="O33" s="38"/>
    </row>
    <row r="34" spans="1:15" ht="15.75" x14ac:dyDescent="0.25">
      <c r="A34" s="64"/>
      <c r="B34" s="56" t="s">
        <v>17</v>
      </c>
      <c r="C34" s="69" t="s">
        <v>83</v>
      </c>
      <c r="D34" s="51">
        <v>44881.2</v>
      </c>
      <c r="E34" s="62">
        <v>44881.2</v>
      </c>
      <c r="F34" s="62">
        <v>40239.599999999999</v>
      </c>
      <c r="G34" s="62">
        <v>162.80000000000001</v>
      </c>
      <c r="H34" s="63">
        <v>0</v>
      </c>
      <c r="I34" s="49">
        <v>9225.1</v>
      </c>
      <c r="J34" s="62">
        <v>9225.1</v>
      </c>
      <c r="K34" s="63">
        <v>4834.5</v>
      </c>
      <c r="L34" s="63">
        <v>129.1</v>
      </c>
      <c r="M34" s="62">
        <v>0</v>
      </c>
      <c r="N34" s="51">
        <v>54106.299999999996</v>
      </c>
      <c r="O34" s="38"/>
    </row>
    <row r="35" spans="1:15" ht="15.75" x14ac:dyDescent="0.25">
      <c r="A35" s="64"/>
      <c r="B35" s="56" t="s">
        <v>17</v>
      </c>
      <c r="C35" s="69" t="s">
        <v>84</v>
      </c>
      <c r="D35" s="51">
        <v>53958.6</v>
      </c>
      <c r="E35" s="62">
        <v>53958.6</v>
      </c>
      <c r="F35" s="62">
        <v>49523.8</v>
      </c>
      <c r="G35" s="62">
        <v>413.4</v>
      </c>
      <c r="H35" s="63">
        <v>0</v>
      </c>
      <c r="I35" s="49">
        <v>9960.6</v>
      </c>
      <c r="J35" s="62">
        <v>9960.6</v>
      </c>
      <c r="K35" s="63">
        <v>5863.4</v>
      </c>
      <c r="L35" s="63">
        <v>327.7</v>
      </c>
      <c r="M35" s="62">
        <v>0</v>
      </c>
      <c r="N35" s="51">
        <v>63919.199999999997</v>
      </c>
      <c r="O35" s="38"/>
    </row>
    <row r="36" spans="1:15" ht="15.75" x14ac:dyDescent="0.25">
      <c r="A36" s="64"/>
      <c r="B36" s="56" t="s">
        <v>17</v>
      </c>
      <c r="C36" s="69" t="s">
        <v>85</v>
      </c>
      <c r="D36" s="51">
        <v>130429.90000000001</v>
      </c>
      <c r="E36" s="62">
        <v>130429.90000000001</v>
      </c>
      <c r="F36" s="62">
        <v>116043.4</v>
      </c>
      <c r="G36" s="62">
        <v>1363.6</v>
      </c>
      <c r="H36" s="63">
        <v>0</v>
      </c>
      <c r="I36" s="49">
        <v>26979.3</v>
      </c>
      <c r="J36" s="62">
        <v>26979.3</v>
      </c>
      <c r="K36" s="63">
        <v>13922.9</v>
      </c>
      <c r="L36" s="63">
        <v>1080.7</v>
      </c>
      <c r="M36" s="62">
        <v>0</v>
      </c>
      <c r="N36" s="51">
        <v>157409.20000000001</v>
      </c>
      <c r="O36" s="38"/>
    </row>
    <row r="37" spans="1:15" ht="15.75" x14ac:dyDescent="0.25">
      <c r="A37" s="64"/>
      <c r="B37" s="56" t="s">
        <v>17</v>
      </c>
      <c r="C37" s="69" t="s">
        <v>86</v>
      </c>
      <c r="D37" s="51">
        <v>72981.500000000015</v>
      </c>
      <c r="E37" s="62">
        <v>72981.500000000015</v>
      </c>
      <c r="F37" s="62">
        <v>66600.800000000003</v>
      </c>
      <c r="G37" s="62">
        <v>285.5</v>
      </c>
      <c r="H37" s="63">
        <v>0</v>
      </c>
      <c r="I37" s="49">
        <v>12883.9</v>
      </c>
      <c r="J37" s="62">
        <v>12883.9</v>
      </c>
      <c r="K37" s="63">
        <v>7602.5</v>
      </c>
      <c r="L37" s="63">
        <v>226.3</v>
      </c>
      <c r="M37" s="62">
        <v>0</v>
      </c>
      <c r="N37" s="51">
        <v>85865.400000000009</v>
      </c>
      <c r="O37" s="38"/>
    </row>
    <row r="38" spans="1:15" ht="15.75" x14ac:dyDescent="0.25">
      <c r="A38" s="64"/>
      <c r="B38" s="56" t="s">
        <v>17</v>
      </c>
      <c r="C38" s="69" t="s">
        <v>87</v>
      </c>
      <c r="D38" s="51">
        <v>63878.700000000004</v>
      </c>
      <c r="E38" s="62">
        <v>63878.700000000004</v>
      </c>
      <c r="F38" s="62">
        <v>58181</v>
      </c>
      <c r="G38" s="62">
        <v>233.2</v>
      </c>
      <c r="H38" s="63">
        <v>0</v>
      </c>
      <c r="I38" s="49">
        <v>12279.2</v>
      </c>
      <c r="J38" s="62">
        <v>12279.2</v>
      </c>
      <c r="K38" s="63">
        <v>6932.1</v>
      </c>
      <c r="L38" s="63">
        <v>184.9</v>
      </c>
      <c r="M38" s="62">
        <v>0</v>
      </c>
      <c r="N38" s="51">
        <v>76157.900000000009</v>
      </c>
      <c r="O38" s="38"/>
    </row>
    <row r="39" spans="1:15" ht="15.75" x14ac:dyDescent="0.25">
      <c r="A39" s="64"/>
      <c r="B39" s="56" t="s">
        <v>17</v>
      </c>
      <c r="C39" s="69" t="s">
        <v>88</v>
      </c>
      <c r="D39" s="51">
        <v>55450.7</v>
      </c>
      <c r="E39" s="62">
        <v>55450.7</v>
      </c>
      <c r="F39" s="62">
        <v>49382.9</v>
      </c>
      <c r="G39" s="62">
        <v>508.1</v>
      </c>
      <c r="H39" s="63">
        <v>0</v>
      </c>
      <c r="I39" s="49">
        <v>9523.2999999999993</v>
      </c>
      <c r="J39" s="62">
        <v>9523.2999999999993</v>
      </c>
      <c r="K39" s="63">
        <v>5391.8</v>
      </c>
      <c r="L39" s="63">
        <v>402.7</v>
      </c>
      <c r="M39" s="62">
        <v>0</v>
      </c>
      <c r="N39" s="51">
        <v>64974</v>
      </c>
      <c r="O39" s="38"/>
    </row>
    <row r="40" spans="1:15" ht="15.75" x14ac:dyDescent="0.25">
      <c r="A40" s="64"/>
      <c r="B40" s="56" t="s">
        <v>17</v>
      </c>
      <c r="C40" s="69" t="s">
        <v>89</v>
      </c>
      <c r="D40" s="51">
        <v>55836.6</v>
      </c>
      <c r="E40" s="62">
        <v>55836.6</v>
      </c>
      <c r="F40" s="62">
        <v>50967.7</v>
      </c>
      <c r="G40" s="62">
        <v>313.2</v>
      </c>
      <c r="H40" s="63">
        <v>0</v>
      </c>
      <c r="I40" s="49">
        <v>9523.9</v>
      </c>
      <c r="J40" s="62">
        <v>9523.9</v>
      </c>
      <c r="K40" s="63">
        <v>5704.4</v>
      </c>
      <c r="L40" s="63">
        <v>248.3</v>
      </c>
      <c r="M40" s="62">
        <v>0</v>
      </c>
      <c r="N40" s="51">
        <v>65360.5</v>
      </c>
      <c r="O40" s="38"/>
    </row>
    <row r="41" spans="1:15" ht="15.75" x14ac:dyDescent="0.25">
      <c r="A41" s="64"/>
      <c r="B41" s="56" t="s">
        <v>17</v>
      </c>
      <c r="C41" s="69" t="s">
        <v>90</v>
      </c>
      <c r="D41" s="51">
        <v>64181.2</v>
      </c>
      <c r="E41" s="62">
        <v>64181.2</v>
      </c>
      <c r="F41" s="62">
        <v>58779</v>
      </c>
      <c r="G41" s="62">
        <v>345.9</v>
      </c>
      <c r="H41" s="63">
        <v>0</v>
      </c>
      <c r="I41" s="49">
        <v>11763.3</v>
      </c>
      <c r="J41" s="62">
        <v>11763.3</v>
      </c>
      <c r="K41" s="63">
        <v>6930.2</v>
      </c>
      <c r="L41" s="63">
        <v>274.2</v>
      </c>
      <c r="M41" s="62">
        <v>0</v>
      </c>
      <c r="N41" s="51">
        <v>75944.5</v>
      </c>
      <c r="O41" s="38"/>
    </row>
    <row r="42" spans="1:15" ht="15.75" x14ac:dyDescent="0.25">
      <c r="A42" s="64"/>
      <c r="B42" s="56" t="s">
        <v>17</v>
      </c>
      <c r="C42" s="69" t="s">
        <v>91</v>
      </c>
      <c r="D42" s="51">
        <v>434028.75</v>
      </c>
      <c r="E42" s="62">
        <v>434028.75</v>
      </c>
      <c r="F42" s="62">
        <v>365186.9</v>
      </c>
      <c r="G42" s="62">
        <v>3397.1</v>
      </c>
      <c r="H42" s="63">
        <v>0</v>
      </c>
      <c r="I42" s="49">
        <v>77869.100000000006</v>
      </c>
      <c r="J42" s="62">
        <v>77869.100000000006</v>
      </c>
      <c r="K42" s="63">
        <v>43469.9</v>
      </c>
      <c r="L42" s="63">
        <v>2692.1</v>
      </c>
      <c r="M42" s="62">
        <v>0</v>
      </c>
      <c r="N42" s="51">
        <v>511897.85</v>
      </c>
      <c r="O42" s="38"/>
    </row>
    <row r="43" spans="1:15" ht="15.75" x14ac:dyDescent="0.25">
      <c r="A43" s="55"/>
      <c r="B43" s="56"/>
      <c r="C43" s="69"/>
      <c r="D43" s="51"/>
      <c r="E43" s="62"/>
      <c r="F43" s="62"/>
      <c r="G43" s="62"/>
      <c r="H43" s="63"/>
      <c r="I43" s="49"/>
      <c r="J43" s="62"/>
      <c r="K43" s="63"/>
      <c r="L43" s="63"/>
      <c r="M43" s="62"/>
      <c r="N43" s="51"/>
      <c r="O43" s="38"/>
    </row>
    <row r="44" spans="1:15" ht="19.5" x14ac:dyDescent="0.25">
      <c r="A44" s="70"/>
      <c r="B44" s="71"/>
      <c r="C44" s="72" t="s">
        <v>92</v>
      </c>
      <c r="D44" s="73">
        <v>508485.69999999995</v>
      </c>
      <c r="E44" s="73">
        <v>508485.69999999995</v>
      </c>
      <c r="F44" s="73">
        <v>455320.5</v>
      </c>
      <c r="G44" s="73">
        <v>3118.2999999999997</v>
      </c>
      <c r="H44" s="73">
        <v>0</v>
      </c>
      <c r="I44" s="73">
        <v>89190.999999999985</v>
      </c>
      <c r="J44" s="73">
        <v>89190.999999999985</v>
      </c>
      <c r="K44" s="73">
        <v>53419.399999999994</v>
      </c>
      <c r="L44" s="73">
        <v>2471</v>
      </c>
      <c r="M44" s="73">
        <v>0</v>
      </c>
      <c r="N44" s="73">
        <v>597676.69999999995</v>
      </c>
      <c r="O44" s="38"/>
    </row>
    <row r="45" spans="1:15" ht="15.75" x14ac:dyDescent="0.25">
      <c r="A45" s="70"/>
      <c r="B45" s="71"/>
      <c r="C45" s="74"/>
      <c r="D45" s="49"/>
      <c r="E45" s="49"/>
      <c r="F45" s="49"/>
      <c r="G45" s="62"/>
      <c r="H45" s="49"/>
      <c r="I45" s="49"/>
      <c r="J45" s="49"/>
      <c r="K45" s="49"/>
      <c r="L45" s="63"/>
      <c r="M45" s="49"/>
      <c r="N45" s="49"/>
      <c r="O45" s="38"/>
    </row>
    <row r="46" spans="1:15" ht="15.75" x14ac:dyDescent="0.25">
      <c r="A46" s="75"/>
      <c r="B46" s="71" t="s">
        <v>17</v>
      </c>
      <c r="C46" s="76" t="s">
        <v>93</v>
      </c>
      <c r="D46" s="51">
        <v>104030.7</v>
      </c>
      <c r="E46" s="62">
        <v>104030.7</v>
      </c>
      <c r="F46" s="62">
        <v>95973.1</v>
      </c>
      <c r="G46" s="62">
        <v>643</v>
      </c>
      <c r="H46" s="62">
        <v>0</v>
      </c>
      <c r="I46" s="49">
        <v>18338.400000000001</v>
      </c>
      <c r="J46" s="62">
        <v>18338.400000000001</v>
      </c>
      <c r="K46" s="63">
        <v>11319.3</v>
      </c>
      <c r="L46" s="63">
        <v>509.6</v>
      </c>
      <c r="M46" s="62">
        <v>0</v>
      </c>
      <c r="N46" s="51">
        <v>122369.1</v>
      </c>
      <c r="O46" s="38"/>
    </row>
    <row r="47" spans="1:15" ht="15.75" x14ac:dyDescent="0.25">
      <c r="A47" s="75"/>
      <c r="B47" s="71" t="s">
        <v>17</v>
      </c>
      <c r="C47" s="76" t="s">
        <v>94</v>
      </c>
      <c r="D47" s="51">
        <v>72167.7</v>
      </c>
      <c r="E47" s="62">
        <v>72167.7</v>
      </c>
      <c r="F47" s="62">
        <v>55855.4</v>
      </c>
      <c r="G47" s="62">
        <v>684.8</v>
      </c>
      <c r="H47" s="62">
        <v>0</v>
      </c>
      <c r="I47" s="49">
        <v>11727.3</v>
      </c>
      <c r="J47" s="62">
        <v>11727.3</v>
      </c>
      <c r="K47" s="63">
        <v>6590.4</v>
      </c>
      <c r="L47" s="63">
        <v>542.70000000000005</v>
      </c>
      <c r="M47" s="62">
        <v>0</v>
      </c>
      <c r="N47" s="51">
        <v>83895</v>
      </c>
      <c r="O47" s="38"/>
    </row>
    <row r="48" spans="1:15" ht="15.75" x14ac:dyDescent="0.25">
      <c r="A48" s="75"/>
      <c r="B48" s="71" t="s">
        <v>17</v>
      </c>
      <c r="C48" s="76" t="s">
        <v>95</v>
      </c>
      <c r="D48" s="51">
        <v>0</v>
      </c>
      <c r="E48" s="62">
        <v>0</v>
      </c>
      <c r="F48" s="62">
        <v>0</v>
      </c>
      <c r="G48" s="62">
        <v>0</v>
      </c>
      <c r="H48" s="62">
        <v>0</v>
      </c>
      <c r="I48" s="49">
        <v>0</v>
      </c>
      <c r="J48" s="62">
        <v>0</v>
      </c>
      <c r="K48" s="63">
        <v>0</v>
      </c>
      <c r="L48" s="63">
        <v>0</v>
      </c>
      <c r="M48" s="62">
        <v>0</v>
      </c>
      <c r="N48" s="51">
        <v>0</v>
      </c>
      <c r="O48" s="38"/>
    </row>
    <row r="49" spans="1:15" ht="15.75" x14ac:dyDescent="0.25">
      <c r="A49" s="75"/>
      <c r="B49" s="71" t="s">
        <v>17</v>
      </c>
      <c r="C49" s="76" t="s">
        <v>96</v>
      </c>
      <c r="D49" s="51">
        <v>59260.4</v>
      </c>
      <c r="E49" s="62">
        <v>59260.4</v>
      </c>
      <c r="F49" s="62">
        <v>53396.6</v>
      </c>
      <c r="G49" s="62">
        <v>679.2</v>
      </c>
      <c r="H49" s="62">
        <v>0</v>
      </c>
      <c r="I49" s="49">
        <v>10307</v>
      </c>
      <c r="J49" s="62">
        <v>10307</v>
      </c>
      <c r="K49" s="63">
        <v>5998.9</v>
      </c>
      <c r="L49" s="63">
        <v>538.20000000000005</v>
      </c>
      <c r="M49" s="62">
        <v>0</v>
      </c>
      <c r="N49" s="51">
        <v>69567.399999999994</v>
      </c>
      <c r="O49" s="38"/>
    </row>
    <row r="50" spans="1:15" ht="15.75" x14ac:dyDescent="0.25">
      <c r="A50" s="75"/>
      <c r="B50" s="71" t="s">
        <v>17</v>
      </c>
      <c r="C50" s="76" t="s">
        <v>97</v>
      </c>
      <c r="D50" s="51">
        <v>159529.5</v>
      </c>
      <c r="E50" s="62">
        <v>159529.5</v>
      </c>
      <c r="F50" s="62">
        <v>145785.4</v>
      </c>
      <c r="G50" s="62">
        <v>550.5</v>
      </c>
      <c r="H50" s="62">
        <v>0</v>
      </c>
      <c r="I50" s="49">
        <v>28863.7</v>
      </c>
      <c r="J50" s="62">
        <v>28863.7</v>
      </c>
      <c r="K50" s="63">
        <v>17267.3</v>
      </c>
      <c r="L50" s="63">
        <v>436.2</v>
      </c>
      <c r="M50" s="62">
        <v>0</v>
      </c>
      <c r="N50" s="51">
        <v>188393.2</v>
      </c>
      <c r="O50" s="38"/>
    </row>
    <row r="51" spans="1:15" ht="15.75" x14ac:dyDescent="0.25">
      <c r="A51" s="75"/>
      <c r="B51" s="71" t="s">
        <v>17</v>
      </c>
      <c r="C51" s="76" t="s">
        <v>98</v>
      </c>
      <c r="D51" s="51">
        <v>55199.5</v>
      </c>
      <c r="E51" s="62">
        <v>55199.5</v>
      </c>
      <c r="F51" s="62">
        <v>50724</v>
      </c>
      <c r="G51" s="62">
        <v>269.60000000000002</v>
      </c>
      <c r="H51" s="62">
        <v>0</v>
      </c>
      <c r="I51" s="49">
        <v>9628.4</v>
      </c>
      <c r="J51" s="62">
        <v>9628.4</v>
      </c>
      <c r="K51" s="63">
        <v>5916.5</v>
      </c>
      <c r="L51" s="63">
        <v>213.6</v>
      </c>
      <c r="M51" s="62">
        <v>0</v>
      </c>
      <c r="N51" s="51">
        <v>64827.9</v>
      </c>
      <c r="O51" s="38"/>
    </row>
    <row r="52" spans="1:15" ht="15.75" x14ac:dyDescent="0.25">
      <c r="A52" s="75"/>
      <c r="B52" s="71" t="s">
        <v>17</v>
      </c>
      <c r="C52" s="76" t="s">
        <v>99</v>
      </c>
      <c r="D52" s="51">
        <v>58297.899999999994</v>
      </c>
      <c r="E52" s="62">
        <v>58297.899999999994</v>
      </c>
      <c r="F52" s="62">
        <v>53586</v>
      </c>
      <c r="G52" s="62">
        <v>291.2</v>
      </c>
      <c r="H52" s="62">
        <v>0</v>
      </c>
      <c r="I52" s="49">
        <v>10326.200000000001</v>
      </c>
      <c r="J52" s="62">
        <v>10326.200000000001</v>
      </c>
      <c r="K52" s="63">
        <v>6327</v>
      </c>
      <c r="L52" s="63">
        <v>230.7</v>
      </c>
      <c r="M52" s="62">
        <v>0</v>
      </c>
      <c r="N52" s="51">
        <v>68624.099999999991</v>
      </c>
      <c r="O52" s="38"/>
    </row>
    <row r="53" spans="1:15" ht="15.75" x14ac:dyDescent="0.25">
      <c r="A53" s="77"/>
      <c r="B53" s="71"/>
      <c r="C53" s="76"/>
      <c r="D53" s="51"/>
      <c r="E53" s="62"/>
      <c r="F53" s="62"/>
      <c r="G53" s="62"/>
      <c r="H53" s="63"/>
      <c r="I53" s="49"/>
      <c r="J53" s="62"/>
      <c r="K53" s="63"/>
      <c r="L53" s="63"/>
      <c r="M53" s="62"/>
      <c r="N53" s="51"/>
      <c r="O53" s="38"/>
    </row>
    <row r="54" spans="1:15" ht="19.5" x14ac:dyDescent="0.25">
      <c r="A54" s="70"/>
      <c r="B54" s="71"/>
      <c r="C54" s="72" t="s">
        <v>100</v>
      </c>
      <c r="D54" s="73">
        <v>661265.79999999993</v>
      </c>
      <c r="E54" s="73">
        <v>661265.79999999993</v>
      </c>
      <c r="F54" s="73">
        <v>600264.69999999995</v>
      </c>
      <c r="G54" s="73">
        <v>3629.7</v>
      </c>
      <c r="H54" s="73">
        <v>0</v>
      </c>
      <c r="I54" s="73">
        <v>122402.1</v>
      </c>
      <c r="J54" s="73">
        <v>122402.1</v>
      </c>
      <c r="K54" s="73">
        <v>70740.299999999988</v>
      </c>
      <c r="L54" s="73">
        <v>2876.3999999999996</v>
      </c>
      <c r="M54" s="73">
        <v>0</v>
      </c>
      <c r="N54" s="73">
        <v>783667.9</v>
      </c>
      <c r="O54" s="38"/>
    </row>
    <row r="55" spans="1:15" ht="15.75" x14ac:dyDescent="0.25">
      <c r="A55" s="70"/>
      <c r="B55" s="71"/>
      <c r="C55" s="74"/>
      <c r="D55" s="49"/>
      <c r="E55" s="49"/>
      <c r="F55" s="49"/>
      <c r="G55" s="62"/>
      <c r="H55" s="49"/>
      <c r="I55" s="49"/>
      <c r="J55" s="49"/>
      <c r="K55" s="49"/>
      <c r="L55" s="63"/>
      <c r="M55" s="49"/>
      <c r="N55" s="49"/>
      <c r="O55" s="38"/>
    </row>
    <row r="56" spans="1:15" ht="15.75" x14ac:dyDescent="0.25">
      <c r="A56" s="77"/>
      <c r="B56" s="71" t="s">
        <v>17</v>
      </c>
      <c r="C56" s="78" t="s">
        <v>101</v>
      </c>
      <c r="D56" s="51">
        <v>39134.600000000006</v>
      </c>
      <c r="E56" s="62">
        <v>39134.600000000006</v>
      </c>
      <c r="F56" s="62">
        <v>35244.199999999997</v>
      </c>
      <c r="G56" s="62">
        <v>155.5</v>
      </c>
      <c r="H56" s="62">
        <v>0</v>
      </c>
      <c r="I56" s="49">
        <v>7678.6</v>
      </c>
      <c r="J56" s="62">
        <v>7678.6</v>
      </c>
      <c r="K56" s="63">
        <v>4210.8999999999996</v>
      </c>
      <c r="L56" s="63">
        <v>123.2</v>
      </c>
      <c r="M56" s="62">
        <v>0</v>
      </c>
      <c r="N56" s="51">
        <v>46813.200000000004</v>
      </c>
      <c r="O56" s="38"/>
    </row>
    <row r="57" spans="1:15" ht="15.75" x14ac:dyDescent="0.25">
      <c r="A57" s="77"/>
      <c r="B57" s="71" t="s">
        <v>17</v>
      </c>
      <c r="C57" s="78" t="s">
        <v>102</v>
      </c>
      <c r="D57" s="51">
        <v>110078.59999999999</v>
      </c>
      <c r="E57" s="62">
        <v>110078.59999999999</v>
      </c>
      <c r="F57" s="62">
        <v>100484.5</v>
      </c>
      <c r="G57" s="62">
        <v>388.4</v>
      </c>
      <c r="H57" s="62">
        <v>0</v>
      </c>
      <c r="I57" s="49">
        <v>20395.7</v>
      </c>
      <c r="J57" s="62">
        <v>20395.7</v>
      </c>
      <c r="K57" s="63">
        <v>11928.8</v>
      </c>
      <c r="L57" s="63">
        <v>307.8</v>
      </c>
      <c r="M57" s="62">
        <v>0</v>
      </c>
      <c r="N57" s="51">
        <v>130474.29999999999</v>
      </c>
      <c r="O57" s="38"/>
    </row>
    <row r="58" spans="1:15" ht="15.75" x14ac:dyDescent="0.25">
      <c r="A58" s="77"/>
      <c r="B58" s="71" t="s">
        <v>17</v>
      </c>
      <c r="C58" s="78" t="s">
        <v>103</v>
      </c>
      <c r="D58" s="51">
        <v>84921.900000000009</v>
      </c>
      <c r="E58" s="62">
        <v>84921.900000000009</v>
      </c>
      <c r="F58" s="62">
        <v>77070.2</v>
      </c>
      <c r="G58" s="62">
        <v>461</v>
      </c>
      <c r="H58" s="62">
        <v>0</v>
      </c>
      <c r="I58" s="49">
        <v>15928.8</v>
      </c>
      <c r="J58" s="62">
        <v>15928.8</v>
      </c>
      <c r="K58" s="63">
        <v>9157.4</v>
      </c>
      <c r="L58" s="63">
        <v>365.4</v>
      </c>
      <c r="M58" s="62">
        <v>0</v>
      </c>
      <c r="N58" s="51">
        <v>100850.70000000001</v>
      </c>
      <c r="O58" s="38"/>
    </row>
    <row r="59" spans="1:15" ht="15.75" x14ac:dyDescent="0.25">
      <c r="A59" s="77"/>
      <c r="B59" s="71" t="s">
        <v>17</v>
      </c>
      <c r="C59" s="78" t="s">
        <v>104</v>
      </c>
      <c r="D59" s="51"/>
      <c r="E59" s="62">
        <v>0</v>
      </c>
      <c r="F59" s="62">
        <v>0</v>
      </c>
      <c r="G59" s="62">
        <v>0</v>
      </c>
      <c r="H59" s="62">
        <v>0</v>
      </c>
      <c r="I59" s="49">
        <v>0</v>
      </c>
      <c r="J59" s="62">
        <v>0</v>
      </c>
      <c r="K59" s="63">
        <v>0</v>
      </c>
      <c r="L59" s="63">
        <v>0</v>
      </c>
      <c r="M59" s="62">
        <v>0</v>
      </c>
      <c r="N59" s="51">
        <v>0</v>
      </c>
      <c r="O59" s="38"/>
    </row>
    <row r="60" spans="1:15" ht="15.75" x14ac:dyDescent="0.25">
      <c r="A60" s="77"/>
      <c r="B60" s="71" t="s">
        <v>17</v>
      </c>
      <c r="C60" s="78" t="s">
        <v>105</v>
      </c>
      <c r="D60" s="51">
        <v>88322.8</v>
      </c>
      <c r="E60" s="62">
        <v>88322.8</v>
      </c>
      <c r="F60" s="62">
        <v>80054.7</v>
      </c>
      <c r="G60" s="62">
        <v>784.7</v>
      </c>
      <c r="H60" s="62">
        <v>0</v>
      </c>
      <c r="I60" s="49">
        <v>16016.8</v>
      </c>
      <c r="J60" s="62">
        <v>16016.8</v>
      </c>
      <c r="K60" s="63">
        <v>9381.2999999999993</v>
      </c>
      <c r="L60" s="63">
        <v>621.79999999999995</v>
      </c>
      <c r="M60" s="62">
        <v>0</v>
      </c>
      <c r="N60" s="51">
        <v>104339.6</v>
      </c>
      <c r="O60" s="38"/>
    </row>
    <row r="61" spans="1:15" ht="15.75" x14ac:dyDescent="0.25">
      <c r="A61" s="77"/>
      <c r="B61" s="71" t="s">
        <v>17</v>
      </c>
      <c r="C61" s="78" t="s">
        <v>106</v>
      </c>
      <c r="D61" s="51">
        <v>145823.00000000003</v>
      </c>
      <c r="E61" s="62">
        <v>145823.00000000003</v>
      </c>
      <c r="F61" s="62">
        <v>131808.29999999999</v>
      </c>
      <c r="G61" s="62">
        <v>815.3</v>
      </c>
      <c r="H61" s="62">
        <v>0</v>
      </c>
      <c r="I61" s="49">
        <v>27690.5</v>
      </c>
      <c r="J61" s="62">
        <v>27690.5</v>
      </c>
      <c r="K61" s="63">
        <v>15684.1</v>
      </c>
      <c r="L61" s="63">
        <v>646.20000000000005</v>
      </c>
      <c r="M61" s="62">
        <v>0</v>
      </c>
      <c r="N61" s="51">
        <v>173513.50000000003</v>
      </c>
      <c r="O61" s="38"/>
    </row>
    <row r="62" spans="1:15" ht="15.75" x14ac:dyDescent="0.25">
      <c r="A62" s="77"/>
      <c r="B62" s="71" t="s">
        <v>17</v>
      </c>
      <c r="C62" s="78" t="s">
        <v>107</v>
      </c>
      <c r="D62" s="51">
        <v>74908.2</v>
      </c>
      <c r="E62" s="62">
        <v>74908.2</v>
      </c>
      <c r="F62" s="62">
        <v>68052.800000000003</v>
      </c>
      <c r="G62" s="62">
        <v>540.4</v>
      </c>
      <c r="H62" s="62">
        <v>0</v>
      </c>
      <c r="I62" s="49">
        <v>13757.8</v>
      </c>
      <c r="J62" s="62">
        <v>13757.8</v>
      </c>
      <c r="K62" s="63">
        <v>8063.6</v>
      </c>
      <c r="L62" s="63">
        <v>428.2</v>
      </c>
      <c r="M62" s="62">
        <v>0</v>
      </c>
      <c r="N62" s="51">
        <v>88666</v>
      </c>
      <c r="O62" s="38"/>
    </row>
    <row r="63" spans="1:15" ht="15.75" x14ac:dyDescent="0.25">
      <c r="A63" s="77"/>
      <c r="B63" s="71" t="s">
        <v>17</v>
      </c>
      <c r="C63" s="78" t="s">
        <v>108</v>
      </c>
      <c r="D63" s="51">
        <v>118076.7</v>
      </c>
      <c r="E63" s="62">
        <v>118076.7</v>
      </c>
      <c r="F63" s="62">
        <v>107550</v>
      </c>
      <c r="G63" s="62">
        <v>484.4</v>
      </c>
      <c r="H63" s="62">
        <v>0</v>
      </c>
      <c r="I63" s="49">
        <v>20933.900000000001</v>
      </c>
      <c r="J63" s="62">
        <v>20933.900000000001</v>
      </c>
      <c r="K63" s="63">
        <v>12314.2</v>
      </c>
      <c r="L63" s="63">
        <v>383.8</v>
      </c>
      <c r="M63" s="62">
        <v>0</v>
      </c>
      <c r="N63" s="51">
        <v>139010.6</v>
      </c>
      <c r="O63" s="38"/>
    </row>
    <row r="64" spans="1:15" ht="15.75" x14ac:dyDescent="0.25">
      <c r="A64" s="77"/>
      <c r="B64" s="71"/>
      <c r="C64" s="78"/>
      <c r="D64" s="51"/>
      <c r="E64" s="62"/>
      <c r="F64" s="62"/>
      <c r="G64" s="62"/>
      <c r="H64" s="63"/>
      <c r="I64" s="49"/>
      <c r="J64" s="62"/>
      <c r="K64" s="63"/>
      <c r="L64" s="63"/>
      <c r="M64" s="62"/>
      <c r="N64" s="51"/>
      <c r="O64" s="38"/>
    </row>
    <row r="65" spans="1:15" ht="39" x14ac:dyDescent="0.25">
      <c r="A65" s="79"/>
      <c r="B65" s="80"/>
      <c r="C65" s="72" t="s">
        <v>109</v>
      </c>
      <c r="D65" s="73">
        <v>8483112.2449999992</v>
      </c>
      <c r="E65" s="73">
        <v>8483112.2449999992</v>
      </c>
      <c r="F65" s="73">
        <v>7237626.1999999983</v>
      </c>
      <c r="G65" s="73">
        <v>78765</v>
      </c>
      <c r="H65" s="73">
        <v>0</v>
      </c>
      <c r="I65" s="73">
        <v>1796198.3999999999</v>
      </c>
      <c r="J65" s="73">
        <v>1796198.3999999999</v>
      </c>
      <c r="K65" s="73">
        <v>805022.59999999986</v>
      </c>
      <c r="L65" s="73">
        <v>58195.100000000006</v>
      </c>
      <c r="M65" s="73">
        <v>0</v>
      </c>
      <c r="N65" s="73">
        <v>10279310.645</v>
      </c>
      <c r="O65" s="38"/>
    </row>
    <row r="66" spans="1:15" ht="15.75" x14ac:dyDescent="0.25">
      <c r="A66" s="81"/>
      <c r="B66" s="71"/>
      <c r="C66" s="74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38"/>
    </row>
    <row r="67" spans="1:15" ht="39.6" customHeight="1" x14ac:dyDescent="0.25">
      <c r="A67" s="79"/>
      <c r="B67" s="80"/>
      <c r="C67" s="82" t="s">
        <v>110</v>
      </c>
      <c r="D67" s="73">
        <v>312459.34499999991</v>
      </c>
      <c r="E67" s="73">
        <v>312459.34499999991</v>
      </c>
      <c r="F67" s="73">
        <v>266219.89999999997</v>
      </c>
      <c r="G67" s="73">
        <v>2778.6</v>
      </c>
      <c r="H67" s="73">
        <v>0</v>
      </c>
      <c r="I67" s="73">
        <v>62396.600000000006</v>
      </c>
      <c r="J67" s="73">
        <v>62396.600000000006</v>
      </c>
      <c r="K67" s="73">
        <v>28354.899999999998</v>
      </c>
      <c r="L67" s="73">
        <v>2063.6999999999998</v>
      </c>
      <c r="M67" s="73">
        <v>0</v>
      </c>
      <c r="N67" s="73">
        <v>374855.94499999995</v>
      </c>
      <c r="O67" s="38"/>
    </row>
    <row r="68" spans="1:15" ht="15.75" x14ac:dyDescent="0.25">
      <c r="A68" s="81"/>
      <c r="B68" s="71"/>
      <c r="C68" s="83"/>
      <c r="D68" s="49"/>
      <c r="E68" s="84"/>
      <c r="F68" s="84"/>
      <c r="G68" s="62"/>
      <c r="H68" s="49"/>
      <c r="I68" s="49"/>
      <c r="J68" s="84"/>
      <c r="K68" s="84"/>
      <c r="L68" s="63"/>
      <c r="M68" s="84"/>
      <c r="N68" s="49"/>
      <c r="O68" s="38"/>
    </row>
    <row r="69" spans="1:15" ht="15.75" x14ac:dyDescent="0.25">
      <c r="A69" s="81"/>
      <c r="B69" s="71" t="s">
        <v>17</v>
      </c>
      <c r="C69" s="76" t="s">
        <v>111</v>
      </c>
      <c r="D69" s="51">
        <v>7784.5</v>
      </c>
      <c r="E69" s="62">
        <v>7784.5</v>
      </c>
      <c r="F69" s="62">
        <v>6267.7</v>
      </c>
      <c r="G69" s="62">
        <v>174.5</v>
      </c>
      <c r="H69" s="62">
        <v>0</v>
      </c>
      <c r="I69" s="49">
        <v>0</v>
      </c>
      <c r="J69" s="62">
        <v>0</v>
      </c>
      <c r="K69" s="63">
        <v>0</v>
      </c>
      <c r="L69" s="63">
        <v>0</v>
      </c>
      <c r="M69" s="62">
        <v>0</v>
      </c>
      <c r="N69" s="51">
        <v>7784.5</v>
      </c>
      <c r="O69" s="38"/>
    </row>
    <row r="70" spans="1:15" ht="15.75" x14ac:dyDescent="0.25">
      <c r="A70" s="55"/>
      <c r="B70" s="56" t="s">
        <v>17</v>
      </c>
      <c r="C70" s="69" t="s">
        <v>112</v>
      </c>
      <c r="D70" s="51">
        <v>19227.5</v>
      </c>
      <c r="E70" s="62">
        <v>19227.5</v>
      </c>
      <c r="F70" s="62">
        <v>16605.400000000001</v>
      </c>
      <c r="G70" s="62">
        <v>204.9</v>
      </c>
      <c r="H70" s="62">
        <v>0</v>
      </c>
      <c r="I70" s="49">
        <v>4235.3</v>
      </c>
      <c r="J70" s="62">
        <v>4235.3</v>
      </c>
      <c r="K70" s="63">
        <v>1933.3</v>
      </c>
      <c r="L70" s="63">
        <v>162.4</v>
      </c>
      <c r="M70" s="62">
        <v>0</v>
      </c>
      <c r="N70" s="51">
        <v>23462.799999999999</v>
      </c>
      <c r="O70" s="38"/>
    </row>
    <row r="71" spans="1:15" ht="15.75" x14ac:dyDescent="0.25">
      <c r="A71" s="55"/>
      <c r="B71" s="56" t="s">
        <v>17</v>
      </c>
      <c r="C71" s="69" t="s">
        <v>113</v>
      </c>
      <c r="D71" s="51">
        <v>40212</v>
      </c>
      <c r="E71" s="62">
        <v>40212</v>
      </c>
      <c r="F71" s="62">
        <v>34282.199999999997</v>
      </c>
      <c r="G71" s="62">
        <v>463.2</v>
      </c>
      <c r="H71" s="62">
        <v>0</v>
      </c>
      <c r="I71" s="49">
        <v>8957.1</v>
      </c>
      <c r="J71" s="62">
        <v>8957.1</v>
      </c>
      <c r="K71" s="63">
        <v>3919.3</v>
      </c>
      <c r="L71" s="63">
        <v>367.1</v>
      </c>
      <c r="M71" s="62">
        <v>0</v>
      </c>
      <c r="N71" s="51">
        <v>49169.1</v>
      </c>
      <c r="O71" s="38"/>
    </row>
    <row r="72" spans="1:15" ht="15.75" x14ac:dyDescent="0.25">
      <c r="A72" s="70"/>
      <c r="B72" s="71" t="s">
        <v>17</v>
      </c>
      <c r="C72" s="85" t="s">
        <v>114</v>
      </c>
      <c r="D72" s="51">
        <v>15883.8</v>
      </c>
      <c r="E72" s="62">
        <v>15883.8</v>
      </c>
      <c r="F72" s="62">
        <v>13508.7</v>
      </c>
      <c r="G72" s="62">
        <v>175.5</v>
      </c>
      <c r="H72" s="62">
        <v>0</v>
      </c>
      <c r="I72" s="49">
        <v>3138.5</v>
      </c>
      <c r="J72" s="62">
        <v>3138.5</v>
      </c>
      <c r="K72" s="63">
        <v>1407.1</v>
      </c>
      <c r="L72" s="63">
        <v>139</v>
      </c>
      <c r="M72" s="62">
        <v>0</v>
      </c>
      <c r="N72" s="51">
        <v>19022.3</v>
      </c>
      <c r="O72" s="38"/>
    </row>
    <row r="73" spans="1:15" ht="15.75" x14ac:dyDescent="0.25">
      <c r="A73" s="81"/>
      <c r="B73" s="86" t="s">
        <v>17</v>
      </c>
      <c r="C73" s="87" t="s">
        <v>115</v>
      </c>
      <c r="D73" s="51">
        <v>84516.944999999992</v>
      </c>
      <c r="E73" s="62">
        <v>84516.944999999992</v>
      </c>
      <c r="F73" s="62">
        <v>71696.3</v>
      </c>
      <c r="G73" s="62">
        <v>509.8</v>
      </c>
      <c r="H73" s="62">
        <v>0</v>
      </c>
      <c r="I73" s="49">
        <v>17063.7</v>
      </c>
      <c r="J73" s="62">
        <v>17063.7</v>
      </c>
      <c r="K73" s="63">
        <v>7916.9</v>
      </c>
      <c r="L73" s="63">
        <v>404.1</v>
      </c>
      <c r="M73" s="62">
        <v>0</v>
      </c>
      <c r="N73" s="51">
        <v>101580.64499999999</v>
      </c>
      <c r="O73" s="38"/>
    </row>
    <row r="74" spans="1:15" ht="15.75" x14ac:dyDescent="0.25">
      <c r="A74" s="81"/>
      <c r="B74" s="86" t="s">
        <v>17</v>
      </c>
      <c r="C74" s="87" t="s">
        <v>116</v>
      </c>
      <c r="D74" s="51">
        <v>20221.3</v>
      </c>
      <c r="E74" s="62">
        <v>20221.3</v>
      </c>
      <c r="F74" s="62">
        <v>17424.5</v>
      </c>
      <c r="G74" s="62">
        <v>115.8</v>
      </c>
      <c r="H74" s="62">
        <v>0</v>
      </c>
      <c r="I74" s="49">
        <v>4050.9</v>
      </c>
      <c r="J74" s="62">
        <v>4050.9</v>
      </c>
      <c r="K74" s="63">
        <v>1862</v>
      </c>
      <c r="L74" s="63">
        <v>91.7</v>
      </c>
      <c r="M74" s="62">
        <v>0</v>
      </c>
      <c r="N74" s="51">
        <v>24272.2</v>
      </c>
      <c r="O74" s="38"/>
    </row>
    <row r="75" spans="1:15" ht="15.75" x14ac:dyDescent="0.25">
      <c r="A75" s="70"/>
      <c r="B75" s="86" t="s">
        <v>17</v>
      </c>
      <c r="C75" s="87" t="s">
        <v>117</v>
      </c>
      <c r="D75" s="51">
        <v>15861.1</v>
      </c>
      <c r="E75" s="62">
        <v>15861.1</v>
      </c>
      <c r="F75" s="62">
        <v>13610.5</v>
      </c>
      <c r="G75" s="62">
        <v>100.2</v>
      </c>
      <c r="H75" s="62">
        <v>0</v>
      </c>
      <c r="I75" s="49">
        <v>3157.8</v>
      </c>
      <c r="J75" s="62">
        <v>3157.8</v>
      </c>
      <c r="K75" s="63">
        <v>1456.3</v>
      </c>
      <c r="L75" s="63">
        <v>79.400000000000006</v>
      </c>
      <c r="M75" s="62">
        <v>0</v>
      </c>
      <c r="N75" s="51">
        <v>19018.900000000001</v>
      </c>
      <c r="O75" s="38"/>
    </row>
    <row r="76" spans="1:15" ht="15.75" x14ac:dyDescent="0.25">
      <c r="A76" s="81"/>
      <c r="B76" s="86" t="s">
        <v>17</v>
      </c>
      <c r="C76" s="87" t="s">
        <v>118</v>
      </c>
      <c r="D76" s="51">
        <v>17701.3</v>
      </c>
      <c r="E76" s="62">
        <v>17701.3</v>
      </c>
      <c r="F76" s="62">
        <v>15054.4</v>
      </c>
      <c r="G76" s="62">
        <v>159.1</v>
      </c>
      <c r="H76" s="62">
        <v>0</v>
      </c>
      <c r="I76" s="49">
        <v>3490.6</v>
      </c>
      <c r="J76" s="62">
        <v>3490.6</v>
      </c>
      <c r="K76" s="63">
        <v>1573</v>
      </c>
      <c r="L76" s="63">
        <v>126</v>
      </c>
      <c r="M76" s="62">
        <v>0</v>
      </c>
      <c r="N76" s="51">
        <v>21191.899999999998</v>
      </c>
      <c r="O76" s="38"/>
    </row>
    <row r="77" spans="1:15" ht="15.75" x14ac:dyDescent="0.25">
      <c r="A77" s="81"/>
      <c r="B77" s="86" t="s">
        <v>17</v>
      </c>
      <c r="C77" s="87" t="s">
        <v>119</v>
      </c>
      <c r="D77" s="51">
        <v>19656.899999999998</v>
      </c>
      <c r="E77" s="62">
        <v>19656.899999999998</v>
      </c>
      <c r="F77" s="62">
        <v>16923.100000000002</v>
      </c>
      <c r="G77" s="62">
        <v>123.2</v>
      </c>
      <c r="H77" s="62">
        <v>0</v>
      </c>
      <c r="I77" s="49">
        <v>3845</v>
      </c>
      <c r="J77" s="62">
        <v>3845</v>
      </c>
      <c r="K77" s="63">
        <v>1784.1</v>
      </c>
      <c r="L77" s="63">
        <v>97.6</v>
      </c>
      <c r="M77" s="62">
        <v>0</v>
      </c>
      <c r="N77" s="51">
        <v>23501.899999999998</v>
      </c>
      <c r="O77" s="38"/>
    </row>
    <row r="78" spans="1:15" ht="15.75" x14ac:dyDescent="0.25">
      <c r="A78" s="70"/>
      <c r="B78" s="86" t="s">
        <v>17</v>
      </c>
      <c r="C78" s="87" t="s">
        <v>120</v>
      </c>
      <c r="D78" s="51">
        <v>6781.1</v>
      </c>
      <c r="E78" s="62">
        <v>6781.1</v>
      </c>
      <c r="F78" s="62">
        <v>5727</v>
      </c>
      <c r="G78" s="62">
        <v>110.7</v>
      </c>
      <c r="H78" s="62">
        <v>0</v>
      </c>
      <c r="I78" s="49">
        <v>1409.9</v>
      </c>
      <c r="J78" s="62">
        <v>1409.9</v>
      </c>
      <c r="K78" s="63">
        <v>614.79999999999995</v>
      </c>
      <c r="L78" s="63">
        <v>87.8</v>
      </c>
      <c r="M78" s="62">
        <v>0</v>
      </c>
      <c r="N78" s="51">
        <v>8191</v>
      </c>
      <c r="O78" s="38"/>
    </row>
    <row r="79" spans="1:15" ht="15.75" x14ac:dyDescent="0.25">
      <c r="A79" s="81"/>
      <c r="B79" s="86" t="s">
        <v>17</v>
      </c>
      <c r="C79" s="87" t="s">
        <v>121</v>
      </c>
      <c r="D79" s="51">
        <v>14858.9</v>
      </c>
      <c r="E79" s="62">
        <v>14858.9</v>
      </c>
      <c r="F79" s="62">
        <v>12611.7</v>
      </c>
      <c r="G79" s="62">
        <v>197.3</v>
      </c>
      <c r="H79" s="62">
        <v>0</v>
      </c>
      <c r="I79" s="49">
        <v>3024.7</v>
      </c>
      <c r="J79" s="62">
        <v>3024.7</v>
      </c>
      <c r="K79" s="63">
        <v>1351.2</v>
      </c>
      <c r="L79" s="63">
        <v>156.4</v>
      </c>
      <c r="M79" s="62">
        <v>0</v>
      </c>
      <c r="N79" s="51">
        <v>17883.599999999999</v>
      </c>
      <c r="O79" s="38"/>
    </row>
    <row r="80" spans="1:15" ht="15.75" x14ac:dyDescent="0.25">
      <c r="A80" s="81"/>
      <c r="B80" s="86" t="s">
        <v>17</v>
      </c>
      <c r="C80" s="87" t="s">
        <v>122</v>
      </c>
      <c r="D80" s="51">
        <v>17238.600000000002</v>
      </c>
      <c r="E80" s="62">
        <v>17238.600000000002</v>
      </c>
      <c r="F80" s="62">
        <v>14764.6</v>
      </c>
      <c r="G80" s="62">
        <v>124</v>
      </c>
      <c r="H80" s="62">
        <v>0</v>
      </c>
      <c r="I80" s="49">
        <v>3411</v>
      </c>
      <c r="J80" s="62">
        <v>3411</v>
      </c>
      <c r="K80" s="63">
        <v>1560.8</v>
      </c>
      <c r="L80" s="63">
        <v>98.3</v>
      </c>
      <c r="M80" s="62">
        <v>0</v>
      </c>
      <c r="N80" s="51">
        <v>20649.600000000002</v>
      </c>
      <c r="O80" s="38"/>
    </row>
    <row r="81" spans="1:15" ht="15.75" x14ac:dyDescent="0.25">
      <c r="A81" s="70"/>
      <c r="B81" s="86" t="s">
        <v>17</v>
      </c>
      <c r="C81" s="87" t="s">
        <v>123</v>
      </c>
      <c r="D81" s="51">
        <v>15564.099999999999</v>
      </c>
      <c r="E81" s="62">
        <v>15564.099999999999</v>
      </c>
      <c r="F81" s="62">
        <v>13314.8</v>
      </c>
      <c r="G81" s="62">
        <v>150</v>
      </c>
      <c r="H81" s="62">
        <v>0</v>
      </c>
      <c r="I81" s="49">
        <v>3214.4</v>
      </c>
      <c r="J81" s="62">
        <v>3214.4</v>
      </c>
      <c r="K81" s="63">
        <v>1440.9</v>
      </c>
      <c r="L81" s="63">
        <v>118.9</v>
      </c>
      <c r="M81" s="62">
        <v>0</v>
      </c>
      <c r="N81" s="51">
        <v>18778.5</v>
      </c>
      <c r="O81" s="38"/>
    </row>
    <row r="82" spans="1:15" ht="15.75" x14ac:dyDescent="0.25">
      <c r="A82" s="81"/>
      <c r="B82" s="86" t="s">
        <v>17</v>
      </c>
      <c r="C82" s="87" t="s">
        <v>124</v>
      </c>
      <c r="D82" s="51">
        <v>8722.3000000000011</v>
      </c>
      <c r="E82" s="62">
        <v>8722.3000000000011</v>
      </c>
      <c r="F82" s="62">
        <v>7400.3</v>
      </c>
      <c r="G82" s="62">
        <v>90.8</v>
      </c>
      <c r="H82" s="62">
        <v>0</v>
      </c>
      <c r="I82" s="49">
        <v>1763.5</v>
      </c>
      <c r="J82" s="62">
        <v>1763.5</v>
      </c>
      <c r="K82" s="63">
        <v>791.5</v>
      </c>
      <c r="L82" s="63">
        <v>72</v>
      </c>
      <c r="M82" s="62">
        <v>0</v>
      </c>
      <c r="N82" s="51">
        <v>10485.800000000001</v>
      </c>
      <c r="O82" s="38"/>
    </row>
    <row r="83" spans="1:15" ht="15.75" x14ac:dyDescent="0.25">
      <c r="A83" s="81"/>
      <c r="B83" s="86" t="s">
        <v>17</v>
      </c>
      <c r="C83" s="87" t="s">
        <v>125</v>
      </c>
      <c r="D83" s="51">
        <v>8229</v>
      </c>
      <c r="E83" s="62">
        <v>8229</v>
      </c>
      <c r="F83" s="62">
        <v>7028.7</v>
      </c>
      <c r="G83" s="62">
        <v>79.599999999999994</v>
      </c>
      <c r="H83" s="62">
        <v>0</v>
      </c>
      <c r="I83" s="49">
        <v>1634.2</v>
      </c>
      <c r="J83" s="62">
        <v>1634.2</v>
      </c>
      <c r="K83" s="63">
        <v>743.7</v>
      </c>
      <c r="L83" s="63">
        <v>63</v>
      </c>
      <c r="M83" s="62">
        <v>0</v>
      </c>
      <c r="N83" s="51">
        <v>9863.2000000000007</v>
      </c>
      <c r="O83" s="38"/>
    </row>
    <row r="84" spans="1:15" ht="15.75" x14ac:dyDescent="0.25">
      <c r="A84" s="81"/>
      <c r="B84" s="71"/>
      <c r="C84" s="83"/>
      <c r="D84" s="49"/>
      <c r="E84" s="49"/>
      <c r="F84" s="49"/>
      <c r="G84" s="62"/>
      <c r="H84" s="49"/>
      <c r="I84" s="49"/>
      <c r="J84" s="49"/>
      <c r="K84" s="49"/>
      <c r="L84" s="63"/>
      <c r="M84" s="49"/>
      <c r="N84" s="49"/>
      <c r="O84" s="38"/>
    </row>
    <row r="85" spans="1:15" ht="42" customHeight="1" x14ac:dyDescent="0.25">
      <c r="A85" s="79"/>
      <c r="B85" s="80"/>
      <c r="C85" s="82" t="s">
        <v>126</v>
      </c>
      <c r="D85" s="73">
        <v>193215.40000000002</v>
      </c>
      <c r="E85" s="73">
        <v>193215.40000000002</v>
      </c>
      <c r="F85" s="73">
        <v>165505.89999999997</v>
      </c>
      <c r="G85" s="73">
        <v>2140.4</v>
      </c>
      <c r="H85" s="73">
        <v>0</v>
      </c>
      <c r="I85" s="73">
        <v>40609.300000000003</v>
      </c>
      <c r="J85" s="73">
        <v>40609.300000000003</v>
      </c>
      <c r="K85" s="73">
        <v>18403.599999999999</v>
      </c>
      <c r="L85" s="73">
        <v>1658.3000000000002</v>
      </c>
      <c r="M85" s="73">
        <v>0</v>
      </c>
      <c r="N85" s="73">
        <v>233824.70000000004</v>
      </c>
      <c r="O85" s="38"/>
    </row>
    <row r="86" spans="1:15" ht="15.75" x14ac:dyDescent="0.25">
      <c r="A86" s="81"/>
      <c r="B86" s="71"/>
      <c r="C86" s="83"/>
      <c r="D86" s="49"/>
      <c r="E86" s="49"/>
      <c r="F86" s="49"/>
      <c r="G86" s="62"/>
      <c r="H86" s="49"/>
      <c r="I86" s="49"/>
      <c r="J86" s="49"/>
      <c r="K86" s="49"/>
      <c r="L86" s="63"/>
      <c r="M86" s="49"/>
      <c r="N86" s="49"/>
      <c r="O86" s="38"/>
    </row>
    <row r="87" spans="1:15" ht="15.75" x14ac:dyDescent="0.25">
      <c r="A87" s="81"/>
      <c r="B87" s="86" t="s">
        <v>17</v>
      </c>
      <c r="C87" s="76" t="s">
        <v>127</v>
      </c>
      <c r="D87" s="51">
        <v>5282.5</v>
      </c>
      <c r="E87" s="62">
        <v>5282.5</v>
      </c>
      <c r="F87" s="62">
        <v>4322</v>
      </c>
      <c r="G87" s="62">
        <v>47.9</v>
      </c>
      <c r="H87" s="62">
        <v>0</v>
      </c>
      <c r="I87" s="49">
        <v>0</v>
      </c>
      <c r="J87" s="62">
        <v>0</v>
      </c>
      <c r="K87" s="63">
        <v>0</v>
      </c>
      <c r="L87" s="63">
        <v>0</v>
      </c>
      <c r="M87" s="62">
        <v>0</v>
      </c>
      <c r="N87" s="51">
        <v>5282.5</v>
      </c>
      <c r="O87" s="38"/>
    </row>
    <row r="88" spans="1:15" ht="15.75" x14ac:dyDescent="0.25">
      <c r="A88" s="55"/>
      <c r="B88" s="56" t="s">
        <v>17</v>
      </c>
      <c r="C88" s="69" t="s">
        <v>128</v>
      </c>
      <c r="D88" s="51">
        <v>21484.100000000002</v>
      </c>
      <c r="E88" s="62">
        <v>21484.100000000002</v>
      </c>
      <c r="F88" s="62">
        <v>18723.3</v>
      </c>
      <c r="G88" s="62">
        <v>228.8</v>
      </c>
      <c r="H88" s="62">
        <v>0</v>
      </c>
      <c r="I88" s="49">
        <v>4354</v>
      </c>
      <c r="J88" s="62">
        <v>4354</v>
      </c>
      <c r="K88" s="63">
        <v>2122.1999999999998</v>
      </c>
      <c r="L88" s="63">
        <v>181.4</v>
      </c>
      <c r="M88" s="62">
        <v>0</v>
      </c>
      <c r="N88" s="51">
        <v>25838.100000000002</v>
      </c>
      <c r="O88" s="38"/>
    </row>
    <row r="89" spans="1:15" ht="15.75" x14ac:dyDescent="0.25">
      <c r="A89" s="55"/>
      <c r="B89" s="56" t="s">
        <v>17</v>
      </c>
      <c r="C89" s="69" t="s">
        <v>129</v>
      </c>
      <c r="D89" s="51">
        <v>32630.100000000002</v>
      </c>
      <c r="E89" s="62">
        <v>32630.100000000002</v>
      </c>
      <c r="F89" s="62">
        <v>28074.3</v>
      </c>
      <c r="G89" s="62">
        <v>215.9</v>
      </c>
      <c r="H89" s="62">
        <v>0</v>
      </c>
      <c r="I89" s="49">
        <v>7363.9</v>
      </c>
      <c r="J89" s="62">
        <v>7363.9</v>
      </c>
      <c r="K89" s="63">
        <v>3302.5</v>
      </c>
      <c r="L89" s="63">
        <v>171.1</v>
      </c>
      <c r="M89" s="62">
        <v>0</v>
      </c>
      <c r="N89" s="51">
        <v>39994</v>
      </c>
      <c r="O89" s="38"/>
    </row>
    <row r="90" spans="1:15" ht="15.75" x14ac:dyDescent="0.25">
      <c r="A90" s="70"/>
      <c r="B90" s="71" t="s">
        <v>17</v>
      </c>
      <c r="C90" s="85" t="s">
        <v>130</v>
      </c>
      <c r="D90" s="51">
        <v>10153.799999999999</v>
      </c>
      <c r="E90" s="62">
        <v>10153.799999999999</v>
      </c>
      <c r="F90" s="62">
        <v>8549.1</v>
      </c>
      <c r="G90" s="62">
        <v>222.9</v>
      </c>
      <c r="H90" s="62">
        <v>0</v>
      </c>
      <c r="I90" s="49">
        <v>2270.8000000000002</v>
      </c>
      <c r="J90" s="62">
        <v>2270.8000000000002</v>
      </c>
      <c r="K90" s="63">
        <v>973.8</v>
      </c>
      <c r="L90" s="63">
        <v>176.7</v>
      </c>
      <c r="M90" s="62">
        <v>0</v>
      </c>
      <c r="N90" s="51">
        <v>12424.599999999999</v>
      </c>
      <c r="O90" s="38"/>
    </row>
    <row r="91" spans="1:15" ht="15.75" x14ac:dyDescent="0.25">
      <c r="A91" s="70"/>
      <c r="B91" s="86" t="s">
        <v>17</v>
      </c>
      <c r="C91" s="87" t="s">
        <v>131</v>
      </c>
      <c r="D91" s="51">
        <v>7651.9</v>
      </c>
      <c r="E91" s="62">
        <v>7651.9</v>
      </c>
      <c r="F91" s="62">
        <v>6450.1</v>
      </c>
      <c r="G91" s="62">
        <v>157.9</v>
      </c>
      <c r="H91" s="62">
        <v>0</v>
      </c>
      <c r="I91" s="49">
        <v>1624.3</v>
      </c>
      <c r="J91" s="62">
        <v>1624.3</v>
      </c>
      <c r="K91" s="63">
        <v>719.4</v>
      </c>
      <c r="L91" s="63">
        <v>125.2</v>
      </c>
      <c r="M91" s="62">
        <v>0</v>
      </c>
      <c r="N91" s="51">
        <v>9276.1999999999989</v>
      </c>
      <c r="O91" s="38"/>
    </row>
    <row r="92" spans="1:15" ht="15.75" x14ac:dyDescent="0.25">
      <c r="A92" s="70"/>
      <c r="B92" s="86" t="s">
        <v>17</v>
      </c>
      <c r="C92" s="87" t="s">
        <v>132</v>
      </c>
      <c r="D92" s="51">
        <v>7185.5999999999995</v>
      </c>
      <c r="E92" s="62">
        <v>7185.5999999999995</v>
      </c>
      <c r="F92" s="62">
        <v>6019.7</v>
      </c>
      <c r="G92" s="62">
        <v>169.5</v>
      </c>
      <c r="H92" s="62">
        <v>0</v>
      </c>
      <c r="I92" s="49">
        <v>1643.3</v>
      </c>
      <c r="J92" s="62">
        <v>1643.3</v>
      </c>
      <c r="K92" s="63">
        <v>703.9</v>
      </c>
      <c r="L92" s="63">
        <v>134.30000000000001</v>
      </c>
      <c r="M92" s="62">
        <v>0</v>
      </c>
      <c r="N92" s="51">
        <v>8828.9</v>
      </c>
      <c r="O92" s="38"/>
    </row>
    <row r="93" spans="1:15" ht="15.75" x14ac:dyDescent="0.25">
      <c r="A93" s="70"/>
      <c r="B93" s="86" t="s">
        <v>17</v>
      </c>
      <c r="C93" s="88" t="s">
        <v>133</v>
      </c>
      <c r="D93" s="51">
        <v>23360.600000000002</v>
      </c>
      <c r="E93" s="62">
        <v>23360.600000000002</v>
      </c>
      <c r="F93" s="62">
        <v>20239.400000000001</v>
      </c>
      <c r="G93" s="62">
        <v>106.3</v>
      </c>
      <c r="H93" s="62">
        <v>0</v>
      </c>
      <c r="I93" s="49">
        <v>4851.8</v>
      </c>
      <c r="J93" s="62">
        <v>4851.8</v>
      </c>
      <c r="K93" s="63">
        <v>2251.5</v>
      </c>
      <c r="L93" s="63">
        <v>84.2</v>
      </c>
      <c r="M93" s="62">
        <v>0</v>
      </c>
      <c r="N93" s="51">
        <v>28212.400000000001</v>
      </c>
      <c r="O93" s="38"/>
    </row>
    <row r="94" spans="1:15" ht="15.75" x14ac:dyDescent="0.25">
      <c r="A94" s="70"/>
      <c r="B94" s="86" t="s">
        <v>17</v>
      </c>
      <c r="C94" s="88" t="s">
        <v>134</v>
      </c>
      <c r="D94" s="51">
        <v>18001</v>
      </c>
      <c r="E94" s="62">
        <v>18001</v>
      </c>
      <c r="F94" s="62">
        <v>15372.300000000001</v>
      </c>
      <c r="G94" s="62">
        <v>178.2</v>
      </c>
      <c r="H94" s="62">
        <v>0</v>
      </c>
      <c r="I94" s="49">
        <v>3770.3</v>
      </c>
      <c r="J94" s="62">
        <v>3770.3</v>
      </c>
      <c r="K94" s="63">
        <v>1725.6</v>
      </c>
      <c r="L94" s="63">
        <v>141.19999999999999</v>
      </c>
      <c r="M94" s="62">
        <v>0</v>
      </c>
      <c r="N94" s="51">
        <v>21771.3</v>
      </c>
      <c r="O94" s="38"/>
    </row>
    <row r="95" spans="1:15" ht="15.75" x14ac:dyDescent="0.25">
      <c r="A95" s="70"/>
      <c r="B95" s="86" t="s">
        <v>17</v>
      </c>
      <c r="C95" s="88" t="s">
        <v>135</v>
      </c>
      <c r="D95" s="51">
        <v>43799.200000000004</v>
      </c>
      <c r="E95" s="62">
        <v>43799.200000000004</v>
      </c>
      <c r="F95" s="62">
        <v>37721.899999999994</v>
      </c>
      <c r="G95" s="62">
        <v>430.1</v>
      </c>
      <c r="H95" s="62">
        <v>0</v>
      </c>
      <c r="I95" s="49">
        <v>9498.2000000000007</v>
      </c>
      <c r="J95" s="62">
        <v>9498.2000000000007</v>
      </c>
      <c r="K95" s="63">
        <v>4314.7</v>
      </c>
      <c r="L95" s="63">
        <v>340.8</v>
      </c>
      <c r="M95" s="62">
        <v>0</v>
      </c>
      <c r="N95" s="51">
        <v>53297.400000000009</v>
      </c>
      <c r="O95" s="38"/>
    </row>
    <row r="96" spans="1:15" ht="15.75" x14ac:dyDescent="0.25">
      <c r="A96" s="70"/>
      <c r="B96" s="86" t="s">
        <v>17</v>
      </c>
      <c r="C96" s="88" t="s">
        <v>136</v>
      </c>
      <c r="D96" s="51">
        <v>6844</v>
      </c>
      <c r="E96" s="62">
        <v>6844</v>
      </c>
      <c r="F96" s="62">
        <v>5822.8</v>
      </c>
      <c r="G96" s="62">
        <v>93.3</v>
      </c>
      <c r="H96" s="62">
        <v>0</v>
      </c>
      <c r="I96" s="49">
        <v>1558.4</v>
      </c>
      <c r="J96" s="62">
        <v>1558.4</v>
      </c>
      <c r="K96" s="63">
        <v>687</v>
      </c>
      <c r="L96" s="63">
        <v>73.900000000000006</v>
      </c>
      <c r="M96" s="62">
        <v>0</v>
      </c>
      <c r="N96" s="51">
        <v>8402.4</v>
      </c>
      <c r="O96" s="38"/>
    </row>
    <row r="97" spans="1:15" ht="15.75" x14ac:dyDescent="0.25">
      <c r="A97" s="70"/>
      <c r="B97" s="86" t="s">
        <v>17</v>
      </c>
      <c r="C97" s="88" t="s">
        <v>137</v>
      </c>
      <c r="D97" s="51">
        <v>6143.4</v>
      </c>
      <c r="E97" s="62">
        <v>6143.4</v>
      </c>
      <c r="F97" s="62">
        <v>5214.7</v>
      </c>
      <c r="G97" s="62">
        <v>49.9</v>
      </c>
      <c r="H97" s="62">
        <v>0</v>
      </c>
      <c r="I97" s="49">
        <v>1331.8</v>
      </c>
      <c r="J97" s="62">
        <v>1331.8</v>
      </c>
      <c r="K97" s="63">
        <v>595.4</v>
      </c>
      <c r="L97" s="63">
        <v>39.6</v>
      </c>
      <c r="M97" s="62">
        <v>0</v>
      </c>
      <c r="N97" s="51">
        <v>7475.2</v>
      </c>
      <c r="O97" s="38"/>
    </row>
    <row r="98" spans="1:15" ht="15.75" x14ac:dyDescent="0.25">
      <c r="A98" s="81"/>
      <c r="B98" s="86" t="s">
        <v>17</v>
      </c>
      <c r="C98" s="88" t="s">
        <v>138</v>
      </c>
      <c r="D98" s="51">
        <v>10679.2</v>
      </c>
      <c r="E98" s="62">
        <v>10679.2</v>
      </c>
      <c r="F98" s="62">
        <v>8996.2999999999993</v>
      </c>
      <c r="G98" s="62">
        <v>239.7</v>
      </c>
      <c r="H98" s="62">
        <v>0</v>
      </c>
      <c r="I98" s="49">
        <v>2342.5</v>
      </c>
      <c r="J98" s="62">
        <v>2342.5</v>
      </c>
      <c r="K98" s="63">
        <v>1007.6</v>
      </c>
      <c r="L98" s="63">
        <v>189.9</v>
      </c>
      <c r="M98" s="49">
        <v>0</v>
      </c>
      <c r="N98" s="51">
        <v>13021.7</v>
      </c>
      <c r="O98" s="38"/>
    </row>
    <row r="99" spans="1:15" ht="15.75" x14ac:dyDescent="0.25">
      <c r="A99" s="81"/>
      <c r="B99" s="71"/>
      <c r="C99" s="89"/>
      <c r="D99" s="49"/>
      <c r="E99" s="49"/>
      <c r="F99" s="49"/>
      <c r="G99" s="62"/>
      <c r="H99" s="49"/>
      <c r="I99" s="49"/>
      <c r="J99" s="49"/>
      <c r="K99" s="49"/>
      <c r="L99" s="63"/>
      <c r="M99" s="49"/>
      <c r="N99" s="49"/>
      <c r="O99" s="38"/>
    </row>
    <row r="100" spans="1:15" ht="39" x14ac:dyDescent="0.25">
      <c r="A100" s="79"/>
      <c r="B100" s="80"/>
      <c r="C100" s="82" t="s">
        <v>139</v>
      </c>
      <c r="D100" s="73">
        <v>720062.8</v>
      </c>
      <c r="E100" s="73">
        <v>720062.8</v>
      </c>
      <c r="F100" s="73">
        <v>618031.50000000012</v>
      </c>
      <c r="G100" s="73">
        <v>5687.8</v>
      </c>
      <c r="H100" s="73">
        <v>0</v>
      </c>
      <c r="I100" s="73">
        <v>154973.00000000003</v>
      </c>
      <c r="J100" s="73">
        <v>154973.00000000003</v>
      </c>
      <c r="K100" s="73">
        <v>69564.900000000009</v>
      </c>
      <c r="L100" s="73">
        <v>4476.0000000000009</v>
      </c>
      <c r="M100" s="73">
        <v>0</v>
      </c>
      <c r="N100" s="73">
        <v>875035.8</v>
      </c>
      <c r="O100" s="38"/>
    </row>
    <row r="101" spans="1:15" ht="15.75" x14ac:dyDescent="0.25">
      <c r="A101" s="81"/>
      <c r="B101" s="71"/>
      <c r="C101" s="89"/>
      <c r="D101" s="49"/>
      <c r="E101" s="49"/>
      <c r="F101" s="49"/>
      <c r="G101" s="62"/>
      <c r="H101" s="49"/>
      <c r="I101" s="49"/>
      <c r="J101" s="49"/>
      <c r="K101" s="49"/>
      <c r="L101" s="63"/>
      <c r="M101" s="49"/>
      <c r="N101" s="49"/>
      <c r="O101" s="38"/>
    </row>
    <row r="102" spans="1:15" ht="31.5" x14ac:dyDescent="0.25">
      <c r="A102" s="81"/>
      <c r="B102" s="86" t="s">
        <v>17</v>
      </c>
      <c r="C102" s="76" t="s">
        <v>140</v>
      </c>
      <c r="D102" s="51">
        <v>11347.8</v>
      </c>
      <c r="E102" s="62">
        <v>11347.8</v>
      </c>
      <c r="F102" s="62">
        <v>8855.1</v>
      </c>
      <c r="G102" s="62">
        <v>40</v>
      </c>
      <c r="H102" s="62">
        <v>0</v>
      </c>
      <c r="I102" s="49">
        <v>0</v>
      </c>
      <c r="J102" s="62">
        <v>0</v>
      </c>
      <c r="K102" s="63">
        <v>0</v>
      </c>
      <c r="L102" s="63">
        <v>0</v>
      </c>
      <c r="M102" s="62">
        <v>0</v>
      </c>
      <c r="N102" s="51">
        <v>11347.8</v>
      </c>
      <c r="O102" s="38"/>
    </row>
    <row r="103" spans="1:15" ht="15.75" x14ac:dyDescent="0.25">
      <c r="A103" s="55"/>
      <c r="B103" s="56" t="s">
        <v>17</v>
      </c>
      <c r="C103" s="69" t="s">
        <v>141</v>
      </c>
      <c r="D103" s="51">
        <v>71030.8</v>
      </c>
      <c r="E103" s="62">
        <v>71030.8</v>
      </c>
      <c r="F103" s="62">
        <v>60709.4</v>
      </c>
      <c r="G103" s="62">
        <v>643.1</v>
      </c>
      <c r="H103" s="62">
        <v>0</v>
      </c>
      <c r="I103" s="49">
        <v>15596.8</v>
      </c>
      <c r="J103" s="62">
        <v>15596.8</v>
      </c>
      <c r="K103" s="63">
        <v>7012.6</v>
      </c>
      <c r="L103" s="63">
        <v>509.6</v>
      </c>
      <c r="M103" s="62">
        <v>0</v>
      </c>
      <c r="N103" s="51">
        <v>86627.6</v>
      </c>
      <c r="O103" s="38"/>
    </row>
    <row r="104" spans="1:15" ht="15.75" x14ac:dyDescent="0.25">
      <c r="A104" s="55"/>
      <c r="B104" s="56" t="s">
        <v>17</v>
      </c>
      <c r="C104" s="69" t="s">
        <v>142</v>
      </c>
      <c r="D104" s="51">
        <v>94443.199999999997</v>
      </c>
      <c r="E104" s="62">
        <v>94443.199999999997</v>
      </c>
      <c r="F104" s="62">
        <v>82016.600000000006</v>
      </c>
      <c r="G104" s="62">
        <v>286.8</v>
      </c>
      <c r="H104" s="62">
        <v>0</v>
      </c>
      <c r="I104" s="49">
        <v>21369.1</v>
      </c>
      <c r="J104" s="62">
        <v>21369.1</v>
      </c>
      <c r="K104" s="63">
        <v>9840.9</v>
      </c>
      <c r="L104" s="63">
        <v>227.3</v>
      </c>
      <c r="M104" s="62">
        <v>0</v>
      </c>
      <c r="N104" s="51">
        <v>115812.29999999999</v>
      </c>
      <c r="O104" s="38"/>
    </row>
    <row r="105" spans="1:15" ht="15.75" x14ac:dyDescent="0.25">
      <c r="A105" s="70"/>
      <c r="B105" s="86" t="s">
        <v>17</v>
      </c>
      <c r="C105" s="88" t="s">
        <v>143</v>
      </c>
      <c r="D105" s="51">
        <v>7977.6</v>
      </c>
      <c r="E105" s="62">
        <v>7977.6</v>
      </c>
      <c r="F105" s="62">
        <v>6716.5</v>
      </c>
      <c r="G105" s="62">
        <v>95.8</v>
      </c>
      <c r="H105" s="62">
        <v>0</v>
      </c>
      <c r="I105" s="49">
        <v>1760.6</v>
      </c>
      <c r="J105" s="62">
        <v>1760.6</v>
      </c>
      <c r="K105" s="63">
        <v>762.3</v>
      </c>
      <c r="L105" s="63">
        <v>75.900000000000006</v>
      </c>
      <c r="M105" s="62">
        <v>0</v>
      </c>
      <c r="N105" s="51">
        <v>9738.2000000000007</v>
      </c>
      <c r="O105" s="38"/>
    </row>
    <row r="106" spans="1:15" ht="15.75" x14ac:dyDescent="0.25">
      <c r="A106" s="81"/>
      <c r="B106" s="86" t="s">
        <v>17</v>
      </c>
      <c r="C106" s="88" t="s">
        <v>144</v>
      </c>
      <c r="D106" s="51">
        <v>20267.800000000003</v>
      </c>
      <c r="E106" s="62">
        <v>20267.800000000003</v>
      </c>
      <c r="F106" s="62">
        <v>17267.099999999999</v>
      </c>
      <c r="G106" s="62">
        <v>244</v>
      </c>
      <c r="H106" s="62">
        <v>0</v>
      </c>
      <c r="I106" s="49">
        <v>4468.3</v>
      </c>
      <c r="J106" s="62">
        <v>4468.3</v>
      </c>
      <c r="K106" s="63">
        <v>1954.5</v>
      </c>
      <c r="L106" s="63">
        <v>193.3</v>
      </c>
      <c r="M106" s="62">
        <v>0</v>
      </c>
      <c r="N106" s="51">
        <v>24736.100000000002</v>
      </c>
      <c r="O106" s="38"/>
    </row>
    <row r="107" spans="1:15" ht="15.75" x14ac:dyDescent="0.25">
      <c r="A107" s="81"/>
      <c r="B107" s="86" t="s">
        <v>17</v>
      </c>
      <c r="C107" s="88" t="s">
        <v>145</v>
      </c>
      <c r="D107" s="51">
        <v>34984.200000000004</v>
      </c>
      <c r="E107" s="62">
        <v>34984.200000000004</v>
      </c>
      <c r="F107" s="62">
        <v>29871.7</v>
      </c>
      <c r="G107" s="62">
        <v>448</v>
      </c>
      <c r="H107" s="62">
        <v>0</v>
      </c>
      <c r="I107" s="49">
        <v>7711.2</v>
      </c>
      <c r="J107" s="62">
        <v>7711.2</v>
      </c>
      <c r="K107" s="63">
        <v>3378.2</v>
      </c>
      <c r="L107" s="63">
        <v>355</v>
      </c>
      <c r="M107" s="62">
        <v>0</v>
      </c>
      <c r="N107" s="51">
        <v>42695.4</v>
      </c>
      <c r="O107" s="38"/>
    </row>
    <row r="108" spans="1:15" ht="15.75" x14ac:dyDescent="0.25">
      <c r="A108" s="81"/>
      <c r="B108" s="86" t="s">
        <v>17</v>
      </c>
      <c r="C108" s="88" t="s">
        <v>146</v>
      </c>
      <c r="D108" s="51">
        <v>19268.5</v>
      </c>
      <c r="E108" s="62">
        <v>19268.5</v>
      </c>
      <c r="F108" s="62">
        <v>16525.2</v>
      </c>
      <c r="G108" s="62">
        <v>192.4</v>
      </c>
      <c r="H108" s="62">
        <v>0</v>
      </c>
      <c r="I108" s="49">
        <v>4291.5</v>
      </c>
      <c r="J108" s="62">
        <v>4291.5</v>
      </c>
      <c r="K108" s="63">
        <v>1872.9</v>
      </c>
      <c r="L108" s="63">
        <v>152.4</v>
      </c>
      <c r="M108" s="62">
        <v>0</v>
      </c>
      <c r="N108" s="51">
        <v>23560</v>
      </c>
      <c r="O108" s="38"/>
    </row>
    <row r="109" spans="1:15" ht="15" customHeight="1" x14ac:dyDescent="0.25">
      <c r="A109" s="81"/>
      <c r="B109" s="86" t="s">
        <v>17</v>
      </c>
      <c r="C109" s="88" t="s">
        <v>147</v>
      </c>
      <c r="D109" s="51">
        <v>37830.6</v>
      </c>
      <c r="E109" s="62">
        <v>37830.6</v>
      </c>
      <c r="F109" s="62">
        <v>32448.799999999999</v>
      </c>
      <c r="G109" s="62">
        <v>351.7</v>
      </c>
      <c r="H109" s="62">
        <v>0</v>
      </c>
      <c r="I109" s="49">
        <v>8234.5</v>
      </c>
      <c r="J109" s="62">
        <v>8234.5</v>
      </c>
      <c r="K109" s="63">
        <v>3668</v>
      </c>
      <c r="L109" s="63">
        <v>278.8</v>
      </c>
      <c r="M109" s="62">
        <v>0</v>
      </c>
      <c r="N109" s="51">
        <v>46065.1</v>
      </c>
      <c r="O109" s="38"/>
    </row>
    <row r="110" spans="1:15" ht="15.75" x14ac:dyDescent="0.25">
      <c r="A110" s="70"/>
      <c r="B110" s="86" t="s">
        <v>17</v>
      </c>
      <c r="C110" s="88" t="s">
        <v>148</v>
      </c>
      <c r="D110" s="51">
        <v>27803.200000000001</v>
      </c>
      <c r="E110" s="62">
        <v>27803.200000000001</v>
      </c>
      <c r="F110" s="62">
        <v>23743</v>
      </c>
      <c r="G110" s="62">
        <v>349.8</v>
      </c>
      <c r="H110" s="62">
        <v>0</v>
      </c>
      <c r="I110" s="49">
        <v>6158.4</v>
      </c>
      <c r="J110" s="62">
        <v>6158.4</v>
      </c>
      <c r="K110" s="63">
        <v>2686.9</v>
      </c>
      <c r="L110" s="63">
        <v>277.3</v>
      </c>
      <c r="M110" s="62">
        <v>0</v>
      </c>
      <c r="N110" s="51">
        <v>33961.599999999999</v>
      </c>
      <c r="O110" s="38"/>
    </row>
    <row r="111" spans="1:15" ht="15.75" x14ac:dyDescent="0.25">
      <c r="A111" s="81"/>
      <c r="B111" s="86" t="s">
        <v>17</v>
      </c>
      <c r="C111" s="88" t="s">
        <v>149</v>
      </c>
      <c r="D111" s="51">
        <v>18519.8</v>
      </c>
      <c r="E111" s="62">
        <v>18519.8</v>
      </c>
      <c r="F111" s="62">
        <v>15833.5</v>
      </c>
      <c r="G111" s="62">
        <v>166.3</v>
      </c>
      <c r="H111" s="62">
        <v>0</v>
      </c>
      <c r="I111" s="49">
        <v>4066.2</v>
      </c>
      <c r="J111" s="62">
        <v>4066.2</v>
      </c>
      <c r="K111" s="63">
        <v>1794</v>
      </c>
      <c r="L111" s="63">
        <v>131.80000000000001</v>
      </c>
      <c r="M111" s="62">
        <v>0</v>
      </c>
      <c r="N111" s="51">
        <v>22586</v>
      </c>
      <c r="O111" s="38"/>
    </row>
    <row r="112" spans="1:15" ht="15.75" x14ac:dyDescent="0.25">
      <c r="A112" s="81"/>
      <c r="B112" s="86" t="s">
        <v>17</v>
      </c>
      <c r="C112" s="88" t="s">
        <v>150</v>
      </c>
      <c r="D112" s="51">
        <v>11800.3</v>
      </c>
      <c r="E112" s="62">
        <v>11800.3</v>
      </c>
      <c r="F112" s="62">
        <v>9954.9</v>
      </c>
      <c r="G112" s="62">
        <v>173.2</v>
      </c>
      <c r="H112" s="62">
        <v>0</v>
      </c>
      <c r="I112" s="49">
        <v>2582.1</v>
      </c>
      <c r="J112" s="62">
        <v>2582.1</v>
      </c>
      <c r="K112" s="63">
        <v>1126.7</v>
      </c>
      <c r="L112" s="63">
        <v>137.30000000000001</v>
      </c>
      <c r="M112" s="62">
        <v>0</v>
      </c>
      <c r="N112" s="51">
        <v>14382.4</v>
      </c>
      <c r="O112" s="38"/>
    </row>
    <row r="113" spans="1:15" ht="15.75" x14ac:dyDescent="0.25">
      <c r="A113" s="70"/>
      <c r="B113" s="86" t="s">
        <v>17</v>
      </c>
      <c r="C113" s="88" t="s">
        <v>151</v>
      </c>
      <c r="D113" s="51">
        <v>9181.9</v>
      </c>
      <c r="E113" s="62">
        <v>9181.9</v>
      </c>
      <c r="F113" s="62">
        <v>7687.2000000000007</v>
      </c>
      <c r="G113" s="62">
        <v>180.1</v>
      </c>
      <c r="H113" s="62">
        <v>0</v>
      </c>
      <c r="I113" s="49">
        <v>2069.6</v>
      </c>
      <c r="J113" s="62">
        <v>2069.6</v>
      </c>
      <c r="K113" s="63">
        <v>871.8</v>
      </c>
      <c r="L113" s="63">
        <v>142.80000000000001</v>
      </c>
      <c r="M113" s="62">
        <v>0</v>
      </c>
      <c r="N113" s="51">
        <v>11251.5</v>
      </c>
      <c r="O113" s="38"/>
    </row>
    <row r="114" spans="1:15" ht="15.75" x14ac:dyDescent="0.25">
      <c r="A114" s="81"/>
      <c r="B114" s="86" t="s">
        <v>17</v>
      </c>
      <c r="C114" s="88" t="s">
        <v>152</v>
      </c>
      <c r="D114" s="51">
        <v>9833.9</v>
      </c>
      <c r="E114" s="62">
        <v>9833.9</v>
      </c>
      <c r="F114" s="62">
        <v>8403.9</v>
      </c>
      <c r="G114" s="62">
        <v>100.5</v>
      </c>
      <c r="H114" s="62">
        <v>0</v>
      </c>
      <c r="I114" s="49">
        <v>2189.9</v>
      </c>
      <c r="J114" s="62">
        <v>2189.9</v>
      </c>
      <c r="K114" s="63">
        <v>953.4</v>
      </c>
      <c r="L114" s="63">
        <v>79.7</v>
      </c>
      <c r="M114" s="62">
        <v>0</v>
      </c>
      <c r="N114" s="51">
        <v>12023.8</v>
      </c>
      <c r="O114" s="38"/>
    </row>
    <row r="115" spans="1:15" ht="15.75" x14ac:dyDescent="0.25">
      <c r="A115" s="70"/>
      <c r="B115" s="71" t="s">
        <v>17</v>
      </c>
      <c r="C115" s="85" t="s">
        <v>153</v>
      </c>
      <c r="D115" s="51">
        <v>33241.600000000006</v>
      </c>
      <c r="E115" s="62">
        <v>33241.600000000006</v>
      </c>
      <c r="F115" s="62">
        <v>28618.5</v>
      </c>
      <c r="G115" s="62">
        <v>217.2</v>
      </c>
      <c r="H115" s="62">
        <v>0</v>
      </c>
      <c r="I115" s="49">
        <v>7083.6</v>
      </c>
      <c r="J115" s="62">
        <v>7083.6</v>
      </c>
      <c r="K115" s="63">
        <v>3225.9</v>
      </c>
      <c r="L115" s="63">
        <v>172.2</v>
      </c>
      <c r="M115" s="62">
        <v>0</v>
      </c>
      <c r="N115" s="51">
        <v>40325.200000000004</v>
      </c>
      <c r="O115" s="38"/>
    </row>
    <row r="116" spans="1:15" ht="15.75" x14ac:dyDescent="0.25">
      <c r="A116" s="81"/>
      <c r="B116" s="86" t="s">
        <v>17</v>
      </c>
      <c r="C116" s="88" t="s">
        <v>154</v>
      </c>
      <c r="D116" s="51">
        <v>46677.599999999999</v>
      </c>
      <c r="E116" s="62">
        <v>46677.599999999999</v>
      </c>
      <c r="F116" s="62">
        <v>40422.800000000003</v>
      </c>
      <c r="G116" s="62">
        <v>313.3</v>
      </c>
      <c r="H116" s="62">
        <v>0</v>
      </c>
      <c r="I116" s="49">
        <v>10080.299999999999</v>
      </c>
      <c r="J116" s="62">
        <v>10080.299999999999</v>
      </c>
      <c r="K116" s="63">
        <v>4562.3</v>
      </c>
      <c r="L116" s="63">
        <v>248.3</v>
      </c>
      <c r="M116" s="62">
        <v>0</v>
      </c>
      <c r="N116" s="51">
        <v>56757.899999999994</v>
      </c>
      <c r="O116" s="38"/>
    </row>
    <row r="117" spans="1:15" ht="15.75" x14ac:dyDescent="0.25">
      <c r="A117" s="81"/>
      <c r="B117" s="86" t="s">
        <v>17</v>
      </c>
      <c r="C117" s="88" t="s">
        <v>155</v>
      </c>
      <c r="D117" s="51">
        <v>36461.100000000006</v>
      </c>
      <c r="E117" s="62">
        <v>36461.100000000006</v>
      </c>
      <c r="F117" s="62">
        <v>31546.699999999997</v>
      </c>
      <c r="G117" s="62">
        <v>237.8</v>
      </c>
      <c r="H117" s="62">
        <v>0</v>
      </c>
      <c r="I117" s="49">
        <v>7850.6</v>
      </c>
      <c r="J117" s="62">
        <v>7850.6</v>
      </c>
      <c r="K117" s="63">
        <v>3559.7</v>
      </c>
      <c r="L117" s="63">
        <v>188.4</v>
      </c>
      <c r="M117" s="62">
        <v>0</v>
      </c>
      <c r="N117" s="51">
        <v>44311.700000000004</v>
      </c>
      <c r="O117" s="38"/>
    </row>
    <row r="118" spans="1:15" ht="15.75" x14ac:dyDescent="0.25">
      <c r="A118" s="70"/>
      <c r="B118" s="86" t="s">
        <v>17</v>
      </c>
      <c r="C118" s="88" t="s">
        <v>156</v>
      </c>
      <c r="D118" s="51">
        <v>52665.299999999996</v>
      </c>
      <c r="E118" s="62">
        <v>52665.299999999996</v>
      </c>
      <c r="F118" s="62">
        <v>45059.5</v>
      </c>
      <c r="G118" s="62">
        <v>369.9</v>
      </c>
      <c r="H118" s="62">
        <v>0</v>
      </c>
      <c r="I118" s="49">
        <v>11217.5</v>
      </c>
      <c r="J118" s="62">
        <v>11217.5</v>
      </c>
      <c r="K118" s="63">
        <v>5084</v>
      </c>
      <c r="L118" s="63">
        <v>293.2</v>
      </c>
      <c r="M118" s="62">
        <v>0</v>
      </c>
      <c r="N118" s="51">
        <v>63882.799999999996</v>
      </c>
      <c r="O118" s="38"/>
    </row>
    <row r="119" spans="1:15" ht="15.75" x14ac:dyDescent="0.25">
      <c r="A119" s="81"/>
      <c r="B119" s="86" t="s">
        <v>17</v>
      </c>
      <c r="C119" s="88" t="s">
        <v>157</v>
      </c>
      <c r="D119" s="51">
        <v>40018</v>
      </c>
      <c r="E119" s="62">
        <v>40018</v>
      </c>
      <c r="F119" s="62">
        <v>34659</v>
      </c>
      <c r="G119" s="62">
        <v>240.8</v>
      </c>
      <c r="H119" s="62">
        <v>0</v>
      </c>
      <c r="I119" s="49">
        <v>8592.6</v>
      </c>
      <c r="J119" s="62">
        <v>8592.6</v>
      </c>
      <c r="K119" s="63">
        <v>3911.1</v>
      </c>
      <c r="L119" s="63">
        <v>190.8</v>
      </c>
      <c r="M119" s="62">
        <v>0</v>
      </c>
      <c r="N119" s="51">
        <v>48610.6</v>
      </c>
      <c r="O119" s="38"/>
    </row>
    <row r="120" spans="1:15" ht="15.75" x14ac:dyDescent="0.25">
      <c r="A120" s="70"/>
      <c r="B120" s="86" t="s">
        <v>17</v>
      </c>
      <c r="C120" s="88" t="s">
        <v>158</v>
      </c>
      <c r="D120" s="51">
        <v>39234.199999999997</v>
      </c>
      <c r="E120" s="62">
        <v>39234.199999999997</v>
      </c>
      <c r="F120" s="62">
        <v>33857.9</v>
      </c>
      <c r="G120" s="62">
        <v>349.7</v>
      </c>
      <c r="H120" s="62">
        <v>0</v>
      </c>
      <c r="I120" s="49">
        <v>8558.2000000000007</v>
      </c>
      <c r="J120" s="62">
        <v>8558.2000000000007</v>
      </c>
      <c r="K120" s="63">
        <v>3825.7</v>
      </c>
      <c r="L120" s="63">
        <v>277.10000000000002</v>
      </c>
      <c r="M120" s="62">
        <v>0</v>
      </c>
      <c r="N120" s="51">
        <v>47792.399999999994</v>
      </c>
      <c r="O120" s="38"/>
    </row>
    <row r="121" spans="1:15" ht="15.75" x14ac:dyDescent="0.25">
      <c r="A121" s="81"/>
      <c r="B121" s="86" t="s">
        <v>17</v>
      </c>
      <c r="C121" s="88" t="s">
        <v>159</v>
      </c>
      <c r="D121" s="51">
        <v>39660.6</v>
      </c>
      <c r="E121" s="62">
        <v>39660.6</v>
      </c>
      <c r="F121" s="62">
        <v>34210.1</v>
      </c>
      <c r="G121" s="62">
        <v>202.9</v>
      </c>
      <c r="H121" s="62">
        <v>0</v>
      </c>
      <c r="I121" s="49">
        <v>8572.4</v>
      </c>
      <c r="J121" s="62">
        <v>8572.4</v>
      </c>
      <c r="K121" s="63">
        <v>3867.1</v>
      </c>
      <c r="L121" s="63">
        <v>160.80000000000001</v>
      </c>
      <c r="M121" s="62">
        <v>0</v>
      </c>
      <c r="N121" s="51">
        <v>48233</v>
      </c>
      <c r="O121" s="38"/>
    </row>
    <row r="122" spans="1:15" ht="15.75" x14ac:dyDescent="0.25">
      <c r="A122" s="81"/>
      <c r="B122" s="86" t="s">
        <v>17</v>
      </c>
      <c r="C122" s="88" t="s">
        <v>160</v>
      </c>
      <c r="D122" s="51">
        <v>26069.299999999996</v>
      </c>
      <c r="E122" s="62">
        <v>26069.299999999996</v>
      </c>
      <c r="F122" s="62">
        <v>22351.8</v>
      </c>
      <c r="G122" s="62">
        <v>224.5</v>
      </c>
      <c r="H122" s="62">
        <v>0</v>
      </c>
      <c r="I122" s="49">
        <v>5639.5</v>
      </c>
      <c r="J122" s="62">
        <v>5639.5</v>
      </c>
      <c r="K122" s="63">
        <v>2525.6</v>
      </c>
      <c r="L122" s="63">
        <v>177.9</v>
      </c>
      <c r="M122" s="62">
        <v>0</v>
      </c>
      <c r="N122" s="51">
        <v>31708.799999999996</v>
      </c>
      <c r="O122" s="38"/>
    </row>
    <row r="123" spans="1:15" ht="15.75" x14ac:dyDescent="0.25">
      <c r="A123" s="70"/>
      <c r="B123" s="86" t="s">
        <v>17</v>
      </c>
      <c r="C123" s="88" t="s">
        <v>161</v>
      </c>
      <c r="D123" s="51">
        <v>31745.5</v>
      </c>
      <c r="E123" s="62">
        <v>31745.5</v>
      </c>
      <c r="F123" s="62">
        <v>27272.3</v>
      </c>
      <c r="G123" s="62">
        <v>260</v>
      </c>
      <c r="H123" s="62">
        <v>0</v>
      </c>
      <c r="I123" s="49">
        <v>6880.1</v>
      </c>
      <c r="J123" s="62">
        <v>6880.1</v>
      </c>
      <c r="K123" s="63">
        <v>3081.3</v>
      </c>
      <c r="L123" s="63">
        <v>206.1</v>
      </c>
      <c r="M123" s="62">
        <v>0</v>
      </c>
      <c r="N123" s="51">
        <v>38625.599999999999</v>
      </c>
      <c r="O123" s="38"/>
    </row>
    <row r="124" spans="1:15" ht="15.75" x14ac:dyDescent="0.25">
      <c r="A124" s="81"/>
      <c r="B124" s="71"/>
      <c r="C124" s="89"/>
      <c r="D124" s="49"/>
      <c r="E124" s="49"/>
      <c r="F124" s="49"/>
      <c r="G124" s="62"/>
      <c r="H124" s="49"/>
      <c r="I124" s="49"/>
      <c r="J124" s="49"/>
      <c r="K124" s="49"/>
      <c r="L124" s="63"/>
      <c r="M124" s="49"/>
      <c r="N124" s="49"/>
      <c r="O124" s="38"/>
    </row>
    <row r="125" spans="1:15" ht="39" x14ac:dyDescent="0.25">
      <c r="A125" s="79"/>
      <c r="B125" s="80"/>
      <c r="C125" s="82" t="s">
        <v>162</v>
      </c>
      <c r="D125" s="73">
        <v>471972.3</v>
      </c>
      <c r="E125" s="73">
        <v>471972.3</v>
      </c>
      <c r="F125" s="73">
        <v>403180.1999999999</v>
      </c>
      <c r="G125" s="73">
        <v>3040.0000000000009</v>
      </c>
      <c r="H125" s="73">
        <v>0</v>
      </c>
      <c r="I125" s="73">
        <v>99593</v>
      </c>
      <c r="J125" s="73">
        <v>99593</v>
      </c>
      <c r="K125" s="73">
        <v>44720.799999999996</v>
      </c>
      <c r="L125" s="73">
        <v>2295.8000000000002</v>
      </c>
      <c r="M125" s="73">
        <v>0</v>
      </c>
      <c r="N125" s="73">
        <v>571565.30000000005</v>
      </c>
      <c r="O125" s="38"/>
    </row>
    <row r="126" spans="1:15" ht="15.75" x14ac:dyDescent="0.25">
      <c r="A126" s="81"/>
      <c r="B126" s="71"/>
      <c r="C126" s="89"/>
      <c r="D126" s="49"/>
      <c r="E126" s="49"/>
      <c r="F126" s="49"/>
      <c r="G126" s="62"/>
      <c r="H126" s="49"/>
      <c r="I126" s="49"/>
      <c r="J126" s="49"/>
      <c r="K126" s="49"/>
      <c r="L126" s="63"/>
      <c r="M126" s="49"/>
      <c r="N126" s="49"/>
      <c r="O126" s="38"/>
    </row>
    <row r="127" spans="1:15" ht="15.75" x14ac:dyDescent="0.25">
      <c r="A127" s="81"/>
      <c r="B127" s="71" t="s">
        <v>17</v>
      </c>
      <c r="C127" s="76" t="s">
        <v>163</v>
      </c>
      <c r="D127" s="51">
        <v>10023.200000000001</v>
      </c>
      <c r="E127" s="62">
        <v>10023.200000000001</v>
      </c>
      <c r="F127" s="62">
        <v>7861.2</v>
      </c>
      <c r="G127" s="62">
        <v>143</v>
      </c>
      <c r="H127" s="62">
        <v>0</v>
      </c>
      <c r="I127" s="49">
        <v>0</v>
      </c>
      <c r="J127" s="62">
        <v>0</v>
      </c>
      <c r="K127" s="63">
        <v>0</v>
      </c>
      <c r="L127" s="63">
        <v>0</v>
      </c>
      <c r="M127" s="62">
        <v>0</v>
      </c>
      <c r="N127" s="51">
        <v>10023.200000000001</v>
      </c>
      <c r="O127" s="38"/>
    </row>
    <row r="128" spans="1:15" ht="15.75" x14ac:dyDescent="0.25">
      <c r="A128" s="55"/>
      <c r="B128" s="56" t="s">
        <v>17</v>
      </c>
      <c r="C128" s="69" t="s">
        <v>164</v>
      </c>
      <c r="D128" s="51">
        <v>48353.299999999996</v>
      </c>
      <c r="E128" s="62">
        <v>48353.299999999996</v>
      </c>
      <c r="F128" s="62">
        <v>42267.6</v>
      </c>
      <c r="G128" s="62">
        <v>223.9</v>
      </c>
      <c r="H128" s="62">
        <v>0</v>
      </c>
      <c r="I128" s="49">
        <v>10175.6</v>
      </c>
      <c r="J128" s="62">
        <v>10175.6</v>
      </c>
      <c r="K128" s="63">
        <v>4887.7</v>
      </c>
      <c r="L128" s="63">
        <v>177.4</v>
      </c>
      <c r="M128" s="62">
        <v>0</v>
      </c>
      <c r="N128" s="51">
        <v>58528.899999999994</v>
      </c>
      <c r="O128" s="38"/>
    </row>
    <row r="129" spans="1:15" ht="15.75" x14ac:dyDescent="0.25">
      <c r="A129" s="55"/>
      <c r="B129" s="56" t="s">
        <v>17</v>
      </c>
      <c r="C129" s="69" t="s">
        <v>165</v>
      </c>
      <c r="D129" s="51">
        <v>94703.6</v>
      </c>
      <c r="E129" s="62">
        <v>94703.6</v>
      </c>
      <c r="F129" s="62">
        <v>81522.899999999994</v>
      </c>
      <c r="G129" s="62">
        <v>330</v>
      </c>
      <c r="H129" s="62">
        <v>0</v>
      </c>
      <c r="I129" s="49">
        <v>21867.200000000001</v>
      </c>
      <c r="J129" s="62">
        <v>21867.200000000001</v>
      </c>
      <c r="K129" s="63">
        <v>9824.7999999999993</v>
      </c>
      <c r="L129" s="63">
        <v>261.60000000000002</v>
      </c>
      <c r="M129" s="62">
        <v>0</v>
      </c>
      <c r="N129" s="51">
        <v>116570.8</v>
      </c>
      <c r="O129" s="38"/>
    </row>
    <row r="130" spans="1:15" ht="15.75" x14ac:dyDescent="0.25">
      <c r="A130" s="81"/>
      <c r="B130" s="86" t="s">
        <v>17</v>
      </c>
      <c r="C130" s="88" t="s">
        <v>166</v>
      </c>
      <c r="D130" s="51">
        <v>25257.9</v>
      </c>
      <c r="E130" s="62">
        <v>25257.9</v>
      </c>
      <c r="F130" s="62">
        <v>21346.6</v>
      </c>
      <c r="G130" s="62">
        <v>302.8</v>
      </c>
      <c r="H130" s="62">
        <v>0</v>
      </c>
      <c r="I130" s="49">
        <v>5458.7</v>
      </c>
      <c r="J130" s="62">
        <v>5458.7</v>
      </c>
      <c r="K130" s="63">
        <v>2368.6999999999998</v>
      </c>
      <c r="L130" s="63">
        <v>239.9</v>
      </c>
      <c r="M130" s="62">
        <v>0</v>
      </c>
      <c r="N130" s="51">
        <v>30716.600000000002</v>
      </c>
      <c r="O130" s="38"/>
    </row>
    <row r="131" spans="1:15" ht="15.75" x14ac:dyDescent="0.25">
      <c r="A131" s="70"/>
      <c r="B131" s="71" t="s">
        <v>17</v>
      </c>
      <c r="C131" s="78" t="s">
        <v>167</v>
      </c>
      <c r="D131" s="51">
        <v>0</v>
      </c>
      <c r="E131" s="62">
        <v>0</v>
      </c>
      <c r="F131" s="62">
        <v>0</v>
      </c>
      <c r="G131" s="62">
        <v>0</v>
      </c>
      <c r="H131" s="62">
        <v>0</v>
      </c>
      <c r="I131" s="49">
        <v>0</v>
      </c>
      <c r="J131" s="62">
        <v>0</v>
      </c>
      <c r="K131" s="63">
        <v>0</v>
      </c>
      <c r="L131" s="63">
        <v>0</v>
      </c>
      <c r="M131" s="62">
        <v>0</v>
      </c>
      <c r="N131" s="51">
        <v>0</v>
      </c>
      <c r="O131" s="38"/>
    </row>
    <row r="132" spans="1:15" ht="15.75" x14ac:dyDescent="0.25">
      <c r="A132" s="81"/>
      <c r="B132" s="86" t="s">
        <v>17</v>
      </c>
      <c r="C132" s="88" t="s">
        <v>168</v>
      </c>
      <c r="D132" s="51">
        <v>21121.7</v>
      </c>
      <c r="E132" s="62">
        <v>21121.7</v>
      </c>
      <c r="F132" s="62">
        <v>18115.900000000001</v>
      </c>
      <c r="G132" s="62">
        <v>96.7</v>
      </c>
      <c r="H132" s="62">
        <v>0</v>
      </c>
      <c r="I132" s="49">
        <v>4494.3999999999996</v>
      </c>
      <c r="J132" s="62">
        <v>4494.3999999999996</v>
      </c>
      <c r="K132" s="63">
        <v>2019.6</v>
      </c>
      <c r="L132" s="63">
        <v>76.599999999999994</v>
      </c>
      <c r="M132" s="62">
        <v>0</v>
      </c>
      <c r="N132" s="51">
        <v>25616.1</v>
      </c>
      <c r="O132" s="38"/>
    </row>
    <row r="133" spans="1:15" ht="15.75" x14ac:dyDescent="0.25">
      <c r="A133" s="70"/>
      <c r="B133" s="86" t="s">
        <v>17</v>
      </c>
      <c r="C133" s="88" t="s">
        <v>169</v>
      </c>
      <c r="D133" s="51">
        <v>11882.9</v>
      </c>
      <c r="E133" s="62">
        <v>11882.9</v>
      </c>
      <c r="F133" s="62">
        <v>9882.5</v>
      </c>
      <c r="G133" s="62">
        <v>129.5</v>
      </c>
      <c r="H133" s="62">
        <v>0</v>
      </c>
      <c r="I133" s="49">
        <v>2414.6999999999998</v>
      </c>
      <c r="J133" s="62">
        <v>2414.6999999999998</v>
      </c>
      <c r="K133" s="63">
        <v>1043.7</v>
      </c>
      <c r="L133" s="63">
        <v>102.6</v>
      </c>
      <c r="M133" s="62">
        <v>0</v>
      </c>
      <c r="N133" s="51">
        <v>14297.599999999999</v>
      </c>
      <c r="O133" s="38"/>
    </row>
    <row r="134" spans="1:15" ht="15.75" x14ac:dyDescent="0.25">
      <c r="A134" s="70"/>
      <c r="B134" s="86" t="s">
        <v>17</v>
      </c>
      <c r="C134" s="88" t="s">
        <v>170</v>
      </c>
      <c r="D134" s="51">
        <v>0</v>
      </c>
      <c r="E134" s="62">
        <v>0</v>
      </c>
      <c r="F134" s="62">
        <v>0</v>
      </c>
      <c r="G134" s="62">
        <v>0</v>
      </c>
      <c r="H134" s="62">
        <v>0</v>
      </c>
      <c r="I134" s="49">
        <v>0</v>
      </c>
      <c r="J134" s="62">
        <v>0</v>
      </c>
      <c r="K134" s="63">
        <v>0</v>
      </c>
      <c r="L134" s="63">
        <v>0</v>
      </c>
      <c r="M134" s="62">
        <v>0</v>
      </c>
      <c r="N134" s="51">
        <v>0</v>
      </c>
      <c r="O134" s="38"/>
    </row>
    <row r="135" spans="1:15" ht="15.75" x14ac:dyDescent="0.25">
      <c r="A135" s="81"/>
      <c r="B135" s="86" t="s">
        <v>17</v>
      </c>
      <c r="C135" s="88" t="s">
        <v>171</v>
      </c>
      <c r="D135" s="51">
        <v>40365</v>
      </c>
      <c r="E135" s="62">
        <v>40365</v>
      </c>
      <c r="F135" s="62">
        <v>34314.6</v>
      </c>
      <c r="G135" s="62">
        <v>274.89999999999998</v>
      </c>
      <c r="H135" s="62">
        <v>0</v>
      </c>
      <c r="I135" s="49">
        <v>8534.2000000000007</v>
      </c>
      <c r="J135" s="62">
        <v>8534.2000000000007</v>
      </c>
      <c r="K135" s="63">
        <v>3770.8</v>
      </c>
      <c r="L135" s="63">
        <v>217.8</v>
      </c>
      <c r="M135" s="62">
        <v>0</v>
      </c>
      <c r="N135" s="51">
        <v>48899.199999999997</v>
      </c>
      <c r="O135" s="38"/>
    </row>
    <row r="136" spans="1:15" ht="15.75" x14ac:dyDescent="0.25">
      <c r="A136" s="70"/>
      <c r="B136" s="86" t="s">
        <v>17</v>
      </c>
      <c r="C136" s="88" t="s">
        <v>172</v>
      </c>
      <c r="D136" s="51">
        <v>0</v>
      </c>
      <c r="E136" s="62">
        <v>0</v>
      </c>
      <c r="F136" s="62">
        <v>0</v>
      </c>
      <c r="G136" s="62">
        <v>0</v>
      </c>
      <c r="H136" s="62">
        <v>0</v>
      </c>
      <c r="I136" s="49">
        <v>0</v>
      </c>
      <c r="J136" s="62">
        <v>0</v>
      </c>
      <c r="K136" s="63">
        <v>0</v>
      </c>
      <c r="L136" s="63">
        <v>0</v>
      </c>
      <c r="M136" s="62">
        <v>0</v>
      </c>
      <c r="N136" s="51">
        <v>0</v>
      </c>
      <c r="O136" s="38"/>
    </row>
    <row r="137" spans="1:15" ht="15.75" x14ac:dyDescent="0.25">
      <c r="A137" s="70"/>
      <c r="B137" s="86" t="s">
        <v>17</v>
      </c>
      <c r="C137" s="88" t="s">
        <v>173</v>
      </c>
      <c r="D137" s="51">
        <v>20337.2</v>
      </c>
      <c r="E137" s="62">
        <v>20337.2</v>
      </c>
      <c r="F137" s="62">
        <v>17010.2</v>
      </c>
      <c r="G137" s="62">
        <v>195.9</v>
      </c>
      <c r="H137" s="62">
        <v>0</v>
      </c>
      <c r="I137" s="49">
        <v>4305.3999999999996</v>
      </c>
      <c r="J137" s="62">
        <v>4305.3999999999996</v>
      </c>
      <c r="K137" s="63">
        <v>1871.6</v>
      </c>
      <c r="L137" s="63">
        <v>155.30000000000001</v>
      </c>
      <c r="M137" s="62">
        <v>0</v>
      </c>
      <c r="N137" s="51">
        <v>24642.6</v>
      </c>
      <c r="O137" s="38"/>
    </row>
    <row r="138" spans="1:15" ht="15.75" x14ac:dyDescent="0.25">
      <c r="A138" s="70"/>
      <c r="B138" s="86" t="s">
        <v>17</v>
      </c>
      <c r="C138" s="88" t="s">
        <v>174</v>
      </c>
      <c r="D138" s="51">
        <v>0</v>
      </c>
      <c r="E138" s="62">
        <v>0</v>
      </c>
      <c r="F138" s="62">
        <v>0</v>
      </c>
      <c r="G138" s="62">
        <v>0</v>
      </c>
      <c r="H138" s="62">
        <v>0</v>
      </c>
      <c r="I138" s="49">
        <v>0</v>
      </c>
      <c r="J138" s="62">
        <v>0</v>
      </c>
      <c r="K138" s="63">
        <v>0</v>
      </c>
      <c r="L138" s="63">
        <v>0</v>
      </c>
      <c r="M138" s="62">
        <v>0</v>
      </c>
      <c r="N138" s="51">
        <v>0</v>
      </c>
      <c r="O138" s="38"/>
    </row>
    <row r="139" spans="1:15" ht="15.75" x14ac:dyDescent="0.25">
      <c r="A139" s="70"/>
      <c r="B139" s="86" t="s">
        <v>17</v>
      </c>
      <c r="C139" s="88" t="s">
        <v>175</v>
      </c>
      <c r="D139" s="51">
        <v>36927</v>
      </c>
      <c r="E139" s="62">
        <v>36927</v>
      </c>
      <c r="F139" s="62">
        <v>31846.600000000002</v>
      </c>
      <c r="G139" s="62">
        <v>161.69999999999999</v>
      </c>
      <c r="H139" s="62">
        <v>0</v>
      </c>
      <c r="I139" s="49">
        <v>7886.4</v>
      </c>
      <c r="J139" s="62">
        <v>7886.4</v>
      </c>
      <c r="K139" s="63">
        <v>3567.7</v>
      </c>
      <c r="L139" s="63">
        <v>128.19999999999999</v>
      </c>
      <c r="M139" s="62">
        <v>0</v>
      </c>
      <c r="N139" s="51">
        <v>44813.4</v>
      </c>
      <c r="O139" s="38"/>
    </row>
    <row r="140" spans="1:15" ht="15.75" x14ac:dyDescent="0.25">
      <c r="A140" s="70"/>
      <c r="B140" s="86" t="s">
        <v>17</v>
      </c>
      <c r="C140" s="88" t="s">
        <v>176</v>
      </c>
      <c r="D140" s="51">
        <v>40878.199999999997</v>
      </c>
      <c r="E140" s="62">
        <v>40878.199999999997</v>
      </c>
      <c r="F140" s="62">
        <v>34766.1</v>
      </c>
      <c r="G140" s="62">
        <v>239.7</v>
      </c>
      <c r="H140" s="62">
        <v>0</v>
      </c>
      <c r="I140" s="49">
        <v>8513.4</v>
      </c>
      <c r="J140" s="62">
        <v>8513.4</v>
      </c>
      <c r="K140" s="63">
        <v>3790.5</v>
      </c>
      <c r="L140" s="63">
        <v>190</v>
      </c>
      <c r="M140" s="62">
        <v>0</v>
      </c>
      <c r="N140" s="51">
        <v>49391.6</v>
      </c>
      <c r="O140" s="38"/>
    </row>
    <row r="141" spans="1:15" ht="15.75" x14ac:dyDescent="0.25">
      <c r="A141" s="81"/>
      <c r="B141" s="86" t="s">
        <v>17</v>
      </c>
      <c r="C141" s="88" t="s">
        <v>177</v>
      </c>
      <c r="D141" s="51">
        <v>38387.5</v>
      </c>
      <c r="E141" s="62">
        <v>38387.5</v>
      </c>
      <c r="F141" s="62">
        <v>32657.600000000002</v>
      </c>
      <c r="G141" s="62">
        <v>298.8</v>
      </c>
      <c r="H141" s="62">
        <v>0</v>
      </c>
      <c r="I141" s="49">
        <v>8075.1</v>
      </c>
      <c r="J141" s="62">
        <v>8075.1</v>
      </c>
      <c r="K141" s="63">
        <v>3605</v>
      </c>
      <c r="L141" s="63">
        <v>236.8</v>
      </c>
      <c r="M141" s="62">
        <v>0</v>
      </c>
      <c r="N141" s="51">
        <v>46462.6</v>
      </c>
      <c r="O141" s="38"/>
    </row>
    <row r="142" spans="1:15" ht="15.75" x14ac:dyDescent="0.25">
      <c r="A142" s="70"/>
      <c r="B142" s="86" t="s">
        <v>17</v>
      </c>
      <c r="C142" s="88" t="s">
        <v>178</v>
      </c>
      <c r="D142" s="51">
        <v>0</v>
      </c>
      <c r="E142" s="62">
        <v>0</v>
      </c>
      <c r="F142" s="62">
        <v>0</v>
      </c>
      <c r="G142" s="62">
        <v>0</v>
      </c>
      <c r="H142" s="62">
        <v>0</v>
      </c>
      <c r="I142" s="49">
        <v>0</v>
      </c>
      <c r="J142" s="62">
        <v>0</v>
      </c>
      <c r="K142" s="63">
        <v>0</v>
      </c>
      <c r="L142" s="63">
        <v>0</v>
      </c>
      <c r="M142" s="62">
        <v>0</v>
      </c>
      <c r="N142" s="51">
        <v>0</v>
      </c>
      <c r="O142" s="38"/>
    </row>
    <row r="143" spans="1:15" ht="15.75" x14ac:dyDescent="0.25">
      <c r="A143" s="70"/>
      <c r="B143" s="86" t="s">
        <v>17</v>
      </c>
      <c r="C143" s="88" t="s">
        <v>179</v>
      </c>
      <c r="D143" s="51">
        <v>0</v>
      </c>
      <c r="E143" s="62">
        <v>0</v>
      </c>
      <c r="F143" s="62">
        <v>0</v>
      </c>
      <c r="G143" s="62">
        <v>0</v>
      </c>
      <c r="H143" s="62">
        <v>0</v>
      </c>
      <c r="I143" s="49">
        <v>0</v>
      </c>
      <c r="J143" s="62">
        <v>0</v>
      </c>
      <c r="K143" s="63">
        <v>0</v>
      </c>
      <c r="L143" s="63">
        <v>0</v>
      </c>
      <c r="M143" s="62">
        <v>0</v>
      </c>
      <c r="N143" s="51">
        <v>0</v>
      </c>
      <c r="O143" s="38"/>
    </row>
    <row r="144" spans="1:15" ht="15.75" x14ac:dyDescent="0.25">
      <c r="A144" s="70"/>
      <c r="B144" s="86" t="s">
        <v>17</v>
      </c>
      <c r="C144" s="88" t="s">
        <v>180</v>
      </c>
      <c r="D144" s="51">
        <v>0</v>
      </c>
      <c r="E144" s="62">
        <v>0</v>
      </c>
      <c r="F144" s="62">
        <v>0</v>
      </c>
      <c r="G144" s="62">
        <v>0</v>
      </c>
      <c r="H144" s="62">
        <v>0</v>
      </c>
      <c r="I144" s="49">
        <v>0</v>
      </c>
      <c r="J144" s="62">
        <v>0</v>
      </c>
      <c r="K144" s="63">
        <v>0</v>
      </c>
      <c r="L144" s="63">
        <v>0</v>
      </c>
      <c r="M144" s="62">
        <v>0</v>
      </c>
      <c r="N144" s="51">
        <v>0</v>
      </c>
      <c r="O144" s="38"/>
    </row>
    <row r="145" spans="1:15" ht="15.75" x14ac:dyDescent="0.25">
      <c r="A145" s="81"/>
      <c r="B145" s="86" t="s">
        <v>17</v>
      </c>
      <c r="C145" s="88" t="s">
        <v>181</v>
      </c>
      <c r="D145" s="51">
        <v>0</v>
      </c>
      <c r="E145" s="62">
        <v>0</v>
      </c>
      <c r="F145" s="62">
        <v>0</v>
      </c>
      <c r="G145" s="62">
        <v>0</v>
      </c>
      <c r="H145" s="62">
        <v>0</v>
      </c>
      <c r="I145" s="49">
        <v>0</v>
      </c>
      <c r="J145" s="62">
        <v>0</v>
      </c>
      <c r="K145" s="63">
        <v>0</v>
      </c>
      <c r="L145" s="63">
        <v>0</v>
      </c>
      <c r="M145" s="62">
        <v>0</v>
      </c>
      <c r="N145" s="51">
        <v>0</v>
      </c>
      <c r="O145" s="38"/>
    </row>
    <row r="146" spans="1:15" ht="15.75" x14ac:dyDescent="0.25">
      <c r="A146" s="70"/>
      <c r="B146" s="86" t="s">
        <v>17</v>
      </c>
      <c r="C146" s="88" t="s">
        <v>182</v>
      </c>
      <c r="D146" s="51">
        <v>0</v>
      </c>
      <c r="E146" s="62">
        <v>0</v>
      </c>
      <c r="F146" s="62">
        <v>0</v>
      </c>
      <c r="G146" s="62">
        <v>0</v>
      </c>
      <c r="H146" s="62">
        <v>0</v>
      </c>
      <c r="I146" s="49">
        <v>0</v>
      </c>
      <c r="J146" s="62">
        <v>0</v>
      </c>
      <c r="K146" s="63">
        <v>0</v>
      </c>
      <c r="L146" s="63">
        <v>0</v>
      </c>
      <c r="M146" s="62">
        <v>0</v>
      </c>
      <c r="N146" s="51">
        <v>0</v>
      </c>
      <c r="O146" s="38"/>
    </row>
    <row r="147" spans="1:15" ht="15.75" x14ac:dyDescent="0.25">
      <c r="A147" s="70"/>
      <c r="B147" s="86" t="s">
        <v>17</v>
      </c>
      <c r="C147" s="88" t="s">
        <v>183</v>
      </c>
      <c r="D147" s="51">
        <v>34859.199999999997</v>
      </c>
      <c r="E147" s="62">
        <v>34859.199999999997</v>
      </c>
      <c r="F147" s="62">
        <v>29820.3</v>
      </c>
      <c r="G147" s="62">
        <v>249.8</v>
      </c>
      <c r="H147" s="62">
        <v>0</v>
      </c>
      <c r="I147" s="49">
        <v>7438.2</v>
      </c>
      <c r="J147" s="62">
        <v>7438.2</v>
      </c>
      <c r="K147" s="63">
        <v>3325.5</v>
      </c>
      <c r="L147" s="63">
        <v>197.9</v>
      </c>
      <c r="M147" s="62">
        <v>0</v>
      </c>
      <c r="N147" s="51">
        <v>42297.399999999994</v>
      </c>
      <c r="O147" s="38"/>
    </row>
    <row r="148" spans="1:15" ht="15.75" x14ac:dyDescent="0.25">
      <c r="A148" s="81"/>
      <c r="B148" s="86" t="s">
        <v>17</v>
      </c>
      <c r="C148" s="88" t="s">
        <v>184</v>
      </c>
      <c r="D148" s="51">
        <v>48875.6</v>
      </c>
      <c r="E148" s="62">
        <v>48875.6</v>
      </c>
      <c r="F148" s="62">
        <v>41768.1</v>
      </c>
      <c r="G148" s="62">
        <v>393.3</v>
      </c>
      <c r="H148" s="62">
        <v>0</v>
      </c>
      <c r="I148" s="49">
        <v>10429.700000000001</v>
      </c>
      <c r="J148" s="62">
        <v>10429.700000000001</v>
      </c>
      <c r="K148" s="63">
        <v>4645.2</v>
      </c>
      <c r="L148" s="63">
        <v>311.7</v>
      </c>
      <c r="M148" s="62">
        <v>0</v>
      </c>
      <c r="N148" s="51">
        <v>59305.3</v>
      </c>
      <c r="O148" s="38"/>
    </row>
    <row r="149" spans="1:15" x14ac:dyDescent="0.25">
      <c r="A149" s="52"/>
      <c r="B149" s="90"/>
      <c r="C149" s="91"/>
      <c r="D149" s="92"/>
      <c r="E149" s="92"/>
      <c r="F149" s="93"/>
      <c r="G149" s="93"/>
      <c r="H149" s="93"/>
      <c r="I149" s="92"/>
      <c r="J149" s="92"/>
      <c r="K149" s="93"/>
      <c r="L149" s="93"/>
      <c r="M149" s="93"/>
      <c r="N149" s="92"/>
    </row>
    <row r="150" spans="1:15" x14ac:dyDescent="0.25">
      <c r="A150" s="52"/>
      <c r="B150" s="90"/>
      <c r="C150" s="91"/>
      <c r="D150" s="92"/>
      <c r="E150" s="92"/>
      <c r="F150" s="93"/>
      <c r="G150" s="93"/>
      <c r="H150" s="93"/>
      <c r="I150" s="92"/>
      <c r="J150" s="92"/>
      <c r="K150" s="93"/>
      <c r="L150" s="93"/>
      <c r="M150" s="93"/>
      <c r="N150" s="92"/>
    </row>
    <row r="151" spans="1:15" ht="15.75" x14ac:dyDescent="0.25">
      <c r="A151" s="81"/>
      <c r="B151" s="71"/>
      <c r="C151" s="89"/>
      <c r="D151" s="49"/>
      <c r="E151" s="49"/>
      <c r="F151" s="49"/>
      <c r="G151" s="62"/>
      <c r="H151" s="49"/>
      <c r="I151" s="49"/>
      <c r="J151" s="49"/>
      <c r="K151" s="49"/>
      <c r="L151" s="63"/>
      <c r="M151" s="49"/>
      <c r="N151" s="49"/>
      <c r="O151" s="38"/>
    </row>
    <row r="152" spans="1:15" ht="39" x14ac:dyDescent="0.25">
      <c r="A152" s="79"/>
      <c r="B152" s="80"/>
      <c r="C152" s="82" t="s">
        <v>185</v>
      </c>
      <c r="D152" s="73">
        <v>302260.5</v>
      </c>
      <c r="E152" s="73">
        <v>302260.5</v>
      </c>
      <c r="F152" s="73">
        <v>258426.40000000002</v>
      </c>
      <c r="G152" s="73">
        <v>1948.7000000000003</v>
      </c>
      <c r="H152" s="73">
        <v>0</v>
      </c>
      <c r="I152" s="73">
        <v>64120.3</v>
      </c>
      <c r="J152" s="73">
        <v>64120.3</v>
      </c>
      <c r="K152" s="73">
        <v>28435.3</v>
      </c>
      <c r="L152" s="73">
        <v>1544.4</v>
      </c>
      <c r="M152" s="73">
        <v>0</v>
      </c>
      <c r="N152" s="73">
        <v>366380.80000000005</v>
      </c>
      <c r="O152" s="38"/>
    </row>
    <row r="153" spans="1:15" ht="15.75" x14ac:dyDescent="0.25">
      <c r="A153" s="81"/>
      <c r="B153" s="71"/>
      <c r="C153" s="89"/>
      <c r="D153" s="49"/>
      <c r="E153" s="49"/>
      <c r="F153" s="49"/>
      <c r="G153" s="62"/>
      <c r="H153" s="49"/>
      <c r="I153" s="49"/>
      <c r="J153" s="49"/>
      <c r="K153" s="49"/>
      <c r="L153" s="63"/>
      <c r="M153" s="49"/>
      <c r="N153" s="49"/>
      <c r="O153" s="38"/>
    </row>
    <row r="154" spans="1:15" ht="31.5" x14ac:dyDescent="0.25">
      <c r="A154" s="81"/>
      <c r="B154" s="71" t="s">
        <v>17</v>
      </c>
      <c r="C154" s="76" t="s">
        <v>186</v>
      </c>
      <c r="D154" s="51">
        <v>8034.5</v>
      </c>
      <c r="E154" s="62">
        <v>8034.5</v>
      </c>
      <c r="F154" s="62">
        <v>6585.7</v>
      </c>
      <c r="G154" s="62">
        <v>0</v>
      </c>
      <c r="H154" s="62">
        <v>0</v>
      </c>
      <c r="I154" s="49">
        <v>0</v>
      </c>
      <c r="J154" s="62">
        <v>0</v>
      </c>
      <c r="K154" s="63">
        <v>0</v>
      </c>
      <c r="L154" s="63">
        <v>0</v>
      </c>
      <c r="M154" s="62">
        <v>0</v>
      </c>
      <c r="N154" s="51">
        <v>8034.5</v>
      </c>
      <c r="O154" s="38"/>
    </row>
    <row r="155" spans="1:15" ht="15.75" x14ac:dyDescent="0.25">
      <c r="A155" s="55"/>
      <c r="B155" s="56" t="s">
        <v>17</v>
      </c>
      <c r="C155" s="69" t="s">
        <v>187</v>
      </c>
      <c r="D155" s="51">
        <v>32697.699999999997</v>
      </c>
      <c r="E155" s="62">
        <v>32697.699999999997</v>
      </c>
      <c r="F155" s="62">
        <v>28598.399999999998</v>
      </c>
      <c r="G155" s="62">
        <v>205</v>
      </c>
      <c r="H155" s="62">
        <v>0</v>
      </c>
      <c r="I155" s="49">
        <v>6740.1</v>
      </c>
      <c r="J155" s="62">
        <v>6740.1</v>
      </c>
      <c r="K155" s="63">
        <v>3232.9</v>
      </c>
      <c r="L155" s="63">
        <v>162.5</v>
      </c>
      <c r="M155" s="62">
        <v>0</v>
      </c>
      <c r="N155" s="51">
        <v>39437.799999999996</v>
      </c>
      <c r="O155" s="38"/>
    </row>
    <row r="156" spans="1:15" ht="15.75" x14ac:dyDescent="0.25">
      <c r="A156" s="55"/>
      <c r="B156" s="56" t="s">
        <v>17</v>
      </c>
      <c r="C156" s="69" t="s">
        <v>188</v>
      </c>
      <c r="D156" s="51">
        <v>43379.8</v>
      </c>
      <c r="E156" s="62">
        <v>43379.8</v>
      </c>
      <c r="F156" s="62">
        <v>35989</v>
      </c>
      <c r="G156" s="62">
        <v>308.8</v>
      </c>
      <c r="H156" s="62">
        <v>0</v>
      </c>
      <c r="I156" s="49">
        <v>12108.6</v>
      </c>
      <c r="J156" s="62">
        <v>12108.6</v>
      </c>
      <c r="K156" s="63">
        <v>4452.7</v>
      </c>
      <c r="L156" s="63">
        <v>244.8</v>
      </c>
      <c r="M156" s="62">
        <v>0</v>
      </c>
      <c r="N156" s="51">
        <v>55488.4</v>
      </c>
      <c r="O156" s="38"/>
    </row>
    <row r="157" spans="1:15" ht="15.75" x14ac:dyDescent="0.25">
      <c r="A157" s="81"/>
      <c r="B157" s="86" t="s">
        <v>17</v>
      </c>
      <c r="C157" s="88" t="s">
        <v>189</v>
      </c>
      <c r="D157" s="51">
        <v>15062.9</v>
      </c>
      <c r="E157" s="62">
        <v>15062.9</v>
      </c>
      <c r="F157" s="62">
        <v>12935.400000000001</v>
      </c>
      <c r="G157" s="62">
        <v>92.7</v>
      </c>
      <c r="H157" s="62">
        <v>0</v>
      </c>
      <c r="I157" s="49">
        <v>3159.3</v>
      </c>
      <c r="J157" s="62">
        <v>3159.3</v>
      </c>
      <c r="K157" s="63">
        <v>1438.8</v>
      </c>
      <c r="L157" s="63">
        <v>73.5</v>
      </c>
      <c r="M157" s="62">
        <v>0</v>
      </c>
      <c r="N157" s="51">
        <v>18222.2</v>
      </c>
      <c r="O157" s="38"/>
    </row>
    <row r="158" spans="1:15" ht="15.75" x14ac:dyDescent="0.25">
      <c r="A158" s="70"/>
      <c r="B158" s="86" t="s">
        <v>17</v>
      </c>
      <c r="C158" s="88" t="s">
        <v>190</v>
      </c>
      <c r="D158" s="51">
        <v>13756.7</v>
      </c>
      <c r="E158" s="62">
        <v>13756.7</v>
      </c>
      <c r="F158" s="62">
        <v>11715.099999999999</v>
      </c>
      <c r="G158" s="62">
        <v>127.3</v>
      </c>
      <c r="H158" s="62">
        <v>0</v>
      </c>
      <c r="I158" s="49">
        <v>2793.4</v>
      </c>
      <c r="J158" s="62">
        <v>2793.4</v>
      </c>
      <c r="K158" s="63">
        <v>1266.5</v>
      </c>
      <c r="L158" s="63">
        <v>100.9</v>
      </c>
      <c r="M158" s="62">
        <v>0</v>
      </c>
      <c r="N158" s="51">
        <v>16550.100000000002</v>
      </c>
      <c r="O158" s="38"/>
    </row>
    <row r="159" spans="1:15" ht="15.75" x14ac:dyDescent="0.25">
      <c r="A159" s="70"/>
      <c r="B159" s="86" t="s">
        <v>17</v>
      </c>
      <c r="C159" s="88" t="s">
        <v>191</v>
      </c>
      <c r="D159" s="51">
        <v>21413.8</v>
      </c>
      <c r="E159" s="62">
        <v>21413.8</v>
      </c>
      <c r="F159" s="62">
        <v>18261.3</v>
      </c>
      <c r="G159" s="62">
        <v>181.9</v>
      </c>
      <c r="H159" s="62">
        <v>0</v>
      </c>
      <c r="I159" s="49">
        <v>4472.2</v>
      </c>
      <c r="J159" s="62">
        <v>4472.2</v>
      </c>
      <c r="K159" s="63">
        <v>2037.5</v>
      </c>
      <c r="L159" s="63">
        <v>144.1</v>
      </c>
      <c r="M159" s="62">
        <v>0</v>
      </c>
      <c r="N159" s="51">
        <v>25886</v>
      </c>
      <c r="O159" s="38"/>
    </row>
    <row r="160" spans="1:15" ht="15.75" x14ac:dyDescent="0.25">
      <c r="A160" s="81"/>
      <c r="B160" s="86" t="s">
        <v>17</v>
      </c>
      <c r="C160" s="88" t="s">
        <v>192</v>
      </c>
      <c r="D160" s="51">
        <v>13268.099999999999</v>
      </c>
      <c r="E160" s="62">
        <v>13268.099999999999</v>
      </c>
      <c r="F160" s="62">
        <v>11407.1</v>
      </c>
      <c r="G160" s="62">
        <v>78.8</v>
      </c>
      <c r="H160" s="62">
        <v>0</v>
      </c>
      <c r="I160" s="49">
        <v>2754.6</v>
      </c>
      <c r="J160" s="62">
        <v>2754.6</v>
      </c>
      <c r="K160" s="63">
        <v>1263</v>
      </c>
      <c r="L160" s="63">
        <v>62.5</v>
      </c>
      <c r="M160" s="62">
        <v>0</v>
      </c>
      <c r="N160" s="51">
        <v>16022.699999999999</v>
      </c>
      <c r="O160" s="38"/>
    </row>
    <row r="161" spans="1:15" ht="15.75" x14ac:dyDescent="0.25">
      <c r="A161" s="70"/>
      <c r="B161" s="86" t="s">
        <v>17</v>
      </c>
      <c r="C161" s="88" t="s">
        <v>193</v>
      </c>
      <c r="D161" s="51">
        <v>14661.300000000001</v>
      </c>
      <c r="E161" s="62">
        <v>14661.300000000001</v>
      </c>
      <c r="F161" s="62">
        <v>12628.5</v>
      </c>
      <c r="G161" s="62">
        <v>85.3</v>
      </c>
      <c r="H161" s="62">
        <v>0</v>
      </c>
      <c r="I161" s="49">
        <v>3081.4</v>
      </c>
      <c r="J161" s="62">
        <v>3081.4</v>
      </c>
      <c r="K161" s="63">
        <v>1402.7</v>
      </c>
      <c r="L161" s="63">
        <v>67.599999999999994</v>
      </c>
      <c r="M161" s="62">
        <v>0</v>
      </c>
      <c r="N161" s="51">
        <v>17742.7</v>
      </c>
      <c r="O161" s="38"/>
    </row>
    <row r="162" spans="1:15" ht="15.75" x14ac:dyDescent="0.25">
      <c r="A162" s="70"/>
      <c r="B162" s="86" t="s">
        <v>17</v>
      </c>
      <c r="C162" s="88" t="s">
        <v>194</v>
      </c>
      <c r="D162" s="51">
        <v>18377.600000000002</v>
      </c>
      <c r="E162" s="62">
        <v>18377.600000000002</v>
      </c>
      <c r="F162" s="62">
        <v>15818.4</v>
      </c>
      <c r="G162" s="62">
        <v>127.5</v>
      </c>
      <c r="H162" s="62">
        <v>0</v>
      </c>
      <c r="I162" s="49">
        <v>3800.8</v>
      </c>
      <c r="J162" s="62">
        <v>3800.8</v>
      </c>
      <c r="K162" s="63">
        <v>1744.6</v>
      </c>
      <c r="L162" s="63">
        <v>101</v>
      </c>
      <c r="M162" s="62">
        <v>0</v>
      </c>
      <c r="N162" s="51">
        <v>22178.400000000001</v>
      </c>
      <c r="O162" s="38"/>
    </row>
    <row r="163" spans="1:15" ht="15.75" x14ac:dyDescent="0.25">
      <c r="A163" s="81"/>
      <c r="B163" s="86" t="s">
        <v>17</v>
      </c>
      <c r="C163" s="88" t="s">
        <v>195</v>
      </c>
      <c r="D163" s="51">
        <v>13352.099999999999</v>
      </c>
      <c r="E163" s="62">
        <v>13352.099999999999</v>
      </c>
      <c r="F163" s="62">
        <v>11424.7</v>
      </c>
      <c r="G163" s="62">
        <v>74.900000000000006</v>
      </c>
      <c r="H163" s="62">
        <v>0</v>
      </c>
      <c r="I163" s="49">
        <v>2683.1</v>
      </c>
      <c r="J163" s="62">
        <v>2683.1</v>
      </c>
      <c r="K163" s="63">
        <v>1237.5</v>
      </c>
      <c r="L163" s="63">
        <v>59.3</v>
      </c>
      <c r="M163" s="62">
        <v>0</v>
      </c>
      <c r="N163" s="51">
        <v>16035.199999999999</v>
      </c>
      <c r="O163" s="38"/>
    </row>
    <row r="164" spans="1:15" ht="15.75" x14ac:dyDescent="0.25">
      <c r="A164" s="70"/>
      <c r="B164" s="71" t="s">
        <v>17</v>
      </c>
      <c r="C164" s="85" t="s">
        <v>196</v>
      </c>
      <c r="D164" s="51">
        <v>66026.899999999994</v>
      </c>
      <c r="E164" s="62">
        <v>66026.899999999994</v>
      </c>
      <c r="F164" s="62">
        <v>57125.599999999999</v>
      </c>
      <c r="G164" s="62">
        <v>286.7</v>
      </c>
      <c r="H164" s="62">
        <v>0</v>
      </c>
      <c r="I164" s="49">
        <v>13968.9</v>
      </c>
      <c r="J164" s="62">
        <v>13968.9</v>
      </c>
      <c r="K164" s="63">
        <v>6486.7</v>
      </c>
      <c r="L164" s="63">
        <v>227.2</v>
      </c>
      <c r="M164" s="62">
        <v>0</v>
      </c>
      <c r="N164" s="51">
        <v>79995.799999999988</v>
      </c>
      <c r="O164" s="38"/>
    </row>
    <row r="165" spans="1:15" ht="15.75" x14ac:dyDescent="0.25">
      <c r="A165" s="70"/>
      <c r="B165" s="86" t="s">
        <v>17</v>
      </c>
      <c r="C165" s="88" t="s">
        <v>197</v>
      </c>
      <c r="D165" s="51">
        <v>8276.4</v>
      </c>
      <c r="E165" s="62">
        <v>8276.4</v>
      </c>
      <c r="F165" s="62">
        <v>7045.6</v>
      </c>
      <c r="G165" s="62">
        <v>55.4</v>
      </c>
      <c r="H165" s="62">
        <v>0</v>
      </c>
      <c r="I165" s="49">
        <v>1678.7</v>
      </c>
      <c r="J165" s="62">
        <v>1678.7</v>
      </c>
      <c r="K165" s="63">
        <v>765.7</v>
      </c>
      <c r="L165" s="63">
        <v>43.9</v>
      </c>
      <c r="M165" s="62">
        <v>0</v>
      </c>
      <c r="N165" s="51">
        <v>9955.1</v>
      </c>
      <c r="O165" s="38"/>
    </row>
    <row r="166" spans="1:15" ht="15.75" x14ac:dyDescent="0.25">
      <c r="A166" s="70"/>
      <c r="B166" s="86" t="s">
        <v>17</v>
      </c>
      <c r="C166" s="88" t="s">
        <v>198</v>
      </c>
      <c r="D166" s="51">
        <v>13538.000000000002</v>
      </c>
      <c r="E166" s="62">
        <v>13538.000000000002</v>
      </c>
      <c r="F166" s="62">
        <v>11553.5</v>
      </c>
      <c r="G166" s="62">
        <v>99.4</v>
      </c>
      <c r="H166" s="62">
        <v>0</v>
      </c>
      <c r="I166" s="49">
        <v>2734.3</v>
      </c>
      <c r="J166" s="62">
        <v>2734.3</v>
      </c>
      <c r="K166" s="63">
        <v>1252</v>
      </c>
      <c r="L166" s="63">
        <v>78.7</v>
      </c>
      <c r="M166" s="62">
        <v>0</v>
      </c>
      <c r="N166" s="51">
        <v>16272.300000000003</v>
      </c>
      <c r="O166" s="38"/>
    </row>
    <row r="167" spans="1:15" ht="15.75" x14ac:dyDescent="0.25">
      <c r="A167" s="81"/>
      <c r="B167" s="86" t="s">
        <v>17</v>
      </c>
      <c r="C167" s="88" t="s">
        <v>199</v>
      </c>
      <c r="D167" s="51">
        <v>8526.9</v>
      </c>
      <c r="E167" s="62">
        <v>8526.9</v>
      </c>
      <c r="F167" s="62">
        <v>7234</v>
      </c>
      <c r="G167" s="62">
        <v>116.2</v>
      </c>
      <c r="H167" s="62">
        <v>0</v>
      </c>
      <c r="I167" s="49">
        <v>1735.5</v>
      </c>
      <c r="J167" s="62">
        <v>1735.5</v>
      </c>
      <c r="K167" s="63">
        <v>767.1</v>
      </c>
      <c r="L167" s="63">
        <v>92.1</v>
      </c>
      <c r="M167" s="62">
        <v>0</v>
      </c>
      <c r="N167" s="51">
        <v>10262.4</v>
      </c>
      <c r="O167" s="38"/>
    </row>
    <row r="168" spans="1:15" ht="15.75" x14ac:dyDescent="0.25">
      <c r="A168" s="70"/>
      <c r="B168" s="86" t="s">
        <v>17</v>
      </c>
      <c r="C168" s="88" t="s">
        <v>200</v>
      </c>
      <c r="D168" s="51">
        <v>11887.8</v>
      </c>
      <c r="E168" s="62">
        <v>11887.8</v>
      </c>
      <c r="F168" s="62">
        <v>10104.1</v>
      </c>
      <c r="G168" s="62">
        <v>108.8</v>
      </c>
      <c r="H168" s="62">
        <v>0</v>
      </c>
      <c r="I168" s="49">
        <v>2409.4</v>
      </c>
      <c r="J168" s="62">
        <v>2409.4</v>
      </c>
      <c r="K168" s="63">
        <v>1087.5999999999999</v>
      </c>
      <c r="L168" s="63">
        <v>86.3</v>
      </c>
      <c r="M168" s="62">
        <v>0</v>
      </c>
      <c r="N168" s="51">
        <v>14297.199999999999</v>
      </c>
      <c r="O168" s="38"/>
    </row>
    <row r="169" spans="1:15" ht="15.75" x14ac:dyDescent="0.25">
      <c r="A169" s="81"/>
      <c r="B169" s="71"/>
      <c r="C169" s="89"/>
      <c r="D169" s="49"/>
      <c r="E169" s="49"/>
      <c r="F169" s="49"/>
      <c r="G169" s="62"/>
      <c r="H169" s="49"/>
      <c r="I169" s="49"/>
      <c r="J169" s="49"/>
      <c r="K169" s="49"/>
      <c r="L169" s="63"/>
      <c r="M169" s="49"/>
      <c r="N169" s="49"/>
      <c r="O169" s="38"/>
    </row>
    <row r="170" spans="1:15" ht="39" x14ac:dyDescent="0.25">
      <c r="A170" s="79"/>
      <c r="B170" s="80"/>
      <c r="C170" s="82" t="s">
        <v>201</v>
      </c>
      <c r="D170" s="73">
        <v>195879.05</v>
      </c>
      <c r="E170" s="73">
        <v>195879.05</v>
      </c>
      <c r="F170" s="73">
        <v>166598.5</v>
      </c>
      <c r="G170" s="73">
        <v>1650.7</v>
      </c>
      <c r="H170" s="73">
        <v>0</v>
      </c>
      <c r="I170" s="73">
        <v>39028</v>
      </c>
      <c r="J170" s="73">
        <v>39028</v>
      </c>
      <c r="K170" s="73">
        <v>17565.2</v>
      </c>
      <c r="L170" s="73">
        <v>1129.7</v>
      </c>
      <c r="M170" s="73">
        <v>0</v>
      </c>
      <c r="N170" s="73">
        <v>234907.05</v>
      </c>
      <c r="O170" s="38"/>
    </row>
    <row r="171" spans="1:15" ht="15.75" x14ac:dyDescent="0.25">
      <c r="A171" s="81"/>
      <c r="B171" s="71"/>
      <c r="C171" s="89"/>
      <c r="D171" s="49"/>
      <c r="E171" s="49"/>
      <c r="F171" s="49"/>
      <c r="G171" s="62"/>
      <c r="H171" s="49"/>
      <c r="I171" s="49"/>
      <c r="J171" s="49"/>
      <c r="K171" s="49"/>
      <c r="L171" s="63"/>
      <c r="M171" s="49"/>
      <c r="N171" s="49"/>
      <c r="O171" s="38"/>
    </row>
    <row r="172" spans="1:15" ht="31.5" x14ac:dyDescent="0.25">
      <c r="A172" s="81"/>
      <c r="B172" s="71" t="s">
        <v>17</v>
      </c>
      <c r="C172" s="76" t="s">
        <v>202</v>
      </c>
      <c r="D172" s="51">
        <v>5322.7</v>
      </c>
      <c r="E172" s="62">
        <v>5322.7</v>
      </c>
      <c r="F172" s="62">
        <v>4178.5</v>
      </c>
      <c r="G172" s="62">
        <v>224.9</v>
      </c>
      <c r="H172" s="62">
        <v>0</v>
      </c>
      <c r="I172" s="49">
        <v>0</v>
      </c>
      <c r="J172" s="62">
        <v>0</v>
      </c>
      <c r="K172" s="63">
        <v>0</v>
      </c>
      <c r="L172" s="63">
        <v>0</v>
      </c>
      <c r="M172" s="62">
        <v>0</v>
      </c>
      <c r="N172" s="51">
        <v>5322.7</v>
      </c>
      <c r="O172" s="38"/>
    </row>
    <row r="173" spans="1:15" ht="15.75" x14ac:dyDescent="0.25">
      <c r="A173" s="55"/>
      <c r="B173" s="56" t="s">
        <v>17</v>
      </c>
      <c r="C173" s="69" t="s">
        <v>203</v>
      </c>
      <c r="D173" s="51">
        <v>11543.1</v>
      </c>
      <c r="E173" s="62">
        <v>11543.1</v>
      </c>
      <c r="F173" s="62">
        <v>9917.2999999999993</v>
      </c>
      <c r="G173" s="62">
        <v>65.599999999999994</v>
      </c>
      <c r="H173" s="62">
        <v>0</v>
      </c>
      <c r="I173" s="49">
        <v>2364</v>
      </c>
      <c r="J173" s="62">
        <v>2364</v>
      </c>
      <c r="K173" s="63">
        <v>1074.5999999999999</v>
      </c>
      <c r="L173" s="63">
        <v>51.9</v>
      </c>
      <c r="M173" s="62">
        <v>0</v>
      </c>
      <c r="N173" s="51">
        <v>13907.1</v>
      </c>
      <c r="O173" s="38"/>
    </row>
    <row r="174" spans="1:15" ht="15.75" x14ac:dyDescent="0.25">
      <c r="A174" s="55"/>
      <c r="B174" s="56" t="s">
        <v>17</v>
      </c>
      <c r="C174" s="69" t="s">
        <v>204</v>
      </c>
      <c r="D174" s="51">
        <v>23947.15</v>
      </c>
      <c r="E174" s="62">
        <v>23947.15</v>
      </c>
      <c r="F174" s="62">
        <v>19955.3</v>
      </c>
      <c r="G174" s="62">
        <v>210.7</v>
      </c>
      <c r="H174" s="62">
        <v>0</v>
      </c>
      <c r="I174" s="49">
        <v>4652.2</v>
      </c>
      <c r="J174" s="62">
        <v>4652.2</v>
      </c>
      <c r="K174" s="63">
        <v>2182</v>
      </c>
      <c r="L174" s="63">
        <v>167</v>
      </c>
      <c r="M174" s="62">
        <v>0</v>
      </c>
      <c r="N174" s="51">
        <v>28599.350000000002</v>
      </c>
      <c r="O174" s="38"/>
    </row>
    <row r="175" spans="1:15" ht="15.75" x14ac:dyDescent="0.25">
      <c r="A175" s="70"/>
      <c r="B175" s="71" t="s">
        <v>17</v>
      </c>
      <c r="C175" s="85" t="s">
        <v>205</v>
      </c>
      <c r="D175" s="51">
        <v>14378.699999999999</v>
      </c>
      <c r="E175" s="62">
        <v>14378.699999999999</v>
      </c>
      <c r="F175" s="62">
        <v>12361.699999999999</v>
      </c>
      <c r="G175" s="62">
        <v>120.3</v>
      </c>
      <c r="H175" s="62">
        <v>0</v>
      </c>
      <c r="I175" s="49">
        <v>3339.9</v>
      </c>
      <c r="J175" s="62">
        <v>3339.9</v>
      </c>
      <c r="K175" s="63">
        <v>1486.4</v>
      </c>
      <c r="L175" s="63">
        <v>95.3</v>
      </c>
      <c r="M175" s="62">
        <v>0</v>
      </c>
      <c r="N175" s="51">
        <v>17718.599999999999</v>
      </c>
      <c r="O175" s="38"/>
    </row>
    <row r="176" spans="1:15" ht="15.75" x14ac:dyDescent="0.25">
      <c r="A176" s="81"/>
      <c r="B176" s="86" t="s">
        <v>17</v>
      </c>
      <c r="C176" s="88" t="s">
        <v>206</v>
      </c>
      <c r="D176" s="51">
        <v>5967.3</v>
      </c>
      <c r="E176" s="62">
        <v>5967.3</v>
      </c>
      <c r="F176" s="62">
        <v>5056.3999999999996</v>
      </c>
      <c r="G176" s="62">
        <v>133.80000000000001</v>
      </c>
      <c r="H176" s="62">
        <v>0</v>
      </c>
      <c r="I176" s="49">
        <v>1329.5</v>
      </c>
      <c r="J176" s="62">
        <v>1329.5</v>
      </c>
      <c r="K176" s="63">
        <v>570</v>
      </c>
      <c r="L176" s="63">
        <v>106</v>
      </c>
      <c r="M176" s="62">
        <v>0</v>
      </c>
      <c r="N176" s="51">
        <v>7296.8</v>
      </c>
      <c r="O176" s="38"/>
    </row>
    <row r="177" spans="1:15" ht="15.75" x14ac:dyDescent="0.25">
      <c r="A177" s="70"/>
      <c r="B177" s="86" t="s">
        <v>17</v>
      </c>
      <c r="C177" s="88" t="s">
        <v>207</v>
      </c>
      <c r="D177" s="51">
        <v>24303.200000000001</v>
      </c>
      <c r="E177" s="62">
        <v>24303.200000000001</v>
      </c>
      <c r="F177" s="62">
        <v>20813.3</v>
      </c>
      <c r="G177" s="62">
        <v>302.8</v>
      </c>
      <c r="H177" s="62">
        <v>0</v>
      </c>
      <c r="I177" s="49">
        <v>5714</v>
      </c>
      <c r="J177" s="62">
        <v>5714</v>
      </c>
      <c r="K177" s="63">
        <v>2504.6999999999998</v>
      </c>
      <c r="L177" s="63">
        <v>239.9</v>
      </c>
      <c r="M177" s="62">
        <v>0</v>
      </c>
      <c r="N177" s="51">
        <v>30017.200000000001</v>
      </c>
      <c r="O177" s="38"/>
    </row>
    <row r="178" spans="1:15" ht="15.75" x14ac:dyDescent="0.25">
      <c r="A178" s="70"/>
      <c r="B178" s="86" t="s">
        <v>17</v>
      </c>
      <c r="C178" s="88" t="s">
        <v>208</v>
      </c>
      <c r="D178" s="51">
        <v>11773.7</v>
      </c>
      <c r="E178" s="62">
        <v>11773.7</v>
      </c>
      <c r="F178" s="62">
        <v>10000.1</v>
      </c>
      <c r="G178" s="62">
        <v>105.7</v>
      </c>
      <c r="H178" s="62">
        <v>0</v>
      </c>
      <c r="I178" s="49">
        <v>2390.1999999999998</v>
      </c>
      <c r="J178" s="62">
        <v>2390.1999999999998</v>
      </c>
      <c r="K178" s="63">
        <v>1056.5</v>
      </c>
      <c r="L178" s="63">
        <v>83.8</v>
      </c>
      <c r="M178" s="62">
        <v>0</v>
      </c>
      <c r="N178" s="51">
        <v>14163.900000000001</v>
      </c>
      <c r="O178" s="38"/>
    </row>
    <row r="179" spans="1:15" ht="15.75" x14ac:dyDescent="0.25">
      <c r="A179" s="81"/>
      <c r="B179" s="86" t="s">
        <v>17</v>
      </c>
      <c r="C179" s="88" t="s">
        <v>209</v>
      </c>
      <c r="D179" s="51">
        <v>16838.8</v>
      </c>
      <c r="E179" s="62">
        <v>16838.8</v>
      </c>
      <c r="F179" s="62">
        <v>14231.8</v>
      </c>
      <c r="G179" s="62">
        <v>212.4</v>
      </c>
      <c r="H179" s="62">
        <v>0</v>
      </c>
      <c r="I179" s="49">
        <v>3639</v>
      </c>
      <c r="J179" s="62">
        <v>3639</v>
      </c>
      <c r="K179" s="63">
        <v>1596.5</v>
      </c>
      <c r="L179" s="63">
        <v>168.3</v>
      </c>
      <c r="M179" s="62">
        <v>0</v>
      </c>
      <c r="N179" s="51">
        <v>20477.8</v>
      </c>
      <c r="O179" s="38"/>
    </row>
    <row r="180" spans="1:15" ht="15.75" x14ac:dyDescent="0.25">
      <c r="A180" s="70"/>
      <c r="B180" s="86" t="s">
        <v>17</v>
      </c>
      <c r="C180" s="88" t="s">
        <v>210</v>
      </c>
      <c r="D180" s="51">
        <v>40579.9</v>
      </c>
      <c r="E180" s="62">
        <v>40579.9</v>
      </c>
      <c r="F180" s="62">
        <v>34567.300000000003</v>
      </c>
      <c r="G180" s="62">
        <v>145.69999999999999</v>
      </c>
      <c r="H180" s="62">
        <v>0</v>
      </c>
      <c r="I180" s="49">
        <v>7984.2</v>
      </c>
      <c r="J180" s="62">
        <v>7984.2</v>
      </c>
      <c r="K180" s="63">
        <v>3629.2</v>
      </c>
      <c r="L180" s="63">
        <v>115.4</v>
      </c>
      <c r="M180" s="62">
        <v>0</v>
      </c>
      <c r="N180" s="51">
        <v>48564.1</v>
      </c>
      <c r="O180" s="38"/>
    </row>
    <row r="181" spans="1:15" ht="15.75" x14ac:dyDescent="0.25">
      <c r="A181" s="70"/>
      <c r="B181" s="86" t="s">
        <v>17</v>
      </c>
      <c r="C181" s="88" t="s">
        <v>211</v>
      </c>
      <c r="D181" s="51">
        <v>41224.5</v>
      </c>
      <c r="E181" s="62">
        <v>41224.5</v>
      </c>
      <c r="F181" s="62">
        <v>35516.800000000003</v>
      </c>
      <c r="G181" s="62">
        <v>128.80000000000001</v>
      </c>
      <c r="H181" s="62">
        <v>0</v>
      </c>
      <c r="I181" s="49">
        <v>7615</v>
      </c>
      <c r="J181" s="62">
        <v>7615</v>
      </c>
      <c r="K181" s="63">
        <v>3465.3</v>
      </c>
      <c r="L181" s="63">
        <v>102.1</v>
      </c>
      <c r="M181" s="62">
        <v>0</v>
      </c>
      <c r="N181" s="51">
        <v>48839.5</v>
      </c>
      <c r="O181" s="38"/>
    </row>
    <row r="182" spans="1:15" ht="15.75" x14ac:dyDescent="0.25">
      <c r="A182" s="81"/>
      <c r="B182" s="71"/>
      <c r="C182" s="89"/>
      <c r="D182" s="49"/>
      <c r="E182" s="49"/>
      <c r="F182" s="49"/>
      <c r="G182" s="62"/>
      <c r="H182" s="49"/>
      <c r="I182" s="49"/>
      <c r="J182" s="49"/>
      <c r="K182" s="49"/>
      <c r="L182" s="63"/>
      <c r="M182" s="49"/>
      <c r="N182" s="49"/>
      <c r="O182" s="38"/>
    </row>
    <row r="183" spans="1:15" ht="39" x14ac:dyDescent="0.25">
      <c r="A183" s="79"/>
      <c r="B183" s="80"/>
      <c r="C183" s="82" t="s">
        <v>212</v>
      </c>
      <c r="D183" s="73">
        <v>392100.80000000005</v>
      </c>
      <c r="E183" s="73">
        <v>392100.80000000005</v>
      </c>
      <c r="F183" s="73">
        <v>333248.39999999997</v>
      </c>
      <c r="G183" s="73">
        <v>5420.3</v>
      </c>
      <c r="H183" s="73">
        <v>0</v>
      </c>
      <c r="I183" s="73">
        <v>87395.7</v>
      </c>
      <c r="J183" s="73">
        <v>87395.7</v>
      </c>
      <c r="K183" s="73">
        <v>38310.900000000009</v>
      </c>
      <c r="L183" s="73">
        <v>3564.2</v>
      </c>
      <c r="M183" s="73">
        <v>0</v>
      </c>
      <c r="N183" s="73">
        <v>479496.49999999994</v>
      </c>
      <c r="O183" s="38"/>
    </row>
    <row r="184" spans="1:15" ht="15.75" x14ac:dyDescent="0.25">
      <c r="A184" s="81"/>
      <c r="B184" s="71"/>
      <c r="C184" s="89"/>
      <c r="D184" s="49"/>
      <c r="E184" s="49"/>
      <c r="F184" s="49"/>
      <c r="G184" s="62"/>
      <c r="H184" s="49"/>
      <c r="I184" s="49"/>
      <c r="J184" s="49"/>
      <c r="K184" s="49"/>
      <c r="L184" s="63"/>
      <c r="M184" s="49"/>
      <c r="N184" s="49"/>
      <c r="O184" s="38"/>
    </row>
    <row r="185" spans="1:15" ht="15.75" x14ac:dyDescent="0.25">
      <c r="A185" s="81"/>
      <c r="B185" s="71" t="s">
        <v>17</v>
      </c>
      <c r="C185" s="76" t="s">
        <v>213</v>
      </c>
      <c r="D185" s="51">
        <v>9122.2000000000007</v>
      </c>
      <c r="E185" s="62">
        <v>9122.2000000000007</v>
      </c>
      <c r="F185" s="62">
        <v>6566.1</v>
      </c>
      <c r="G185" s="62">
        <v>923.2</v>
      </c>
      <c r="H185" s="62">
        <v>0</v>
      </c>
      <c r="I185" s="49">
        <v>0</v>
      </c>
      <c r="J185" s="62">
        <v>0</v>
      </c>
      <c r="K185" s="63">
        <v>0</v>
      </c>
      <c r="L185" s="63">
        <v>0</v>
      </c>
      <c r="M185" s="62">
        <v>0</v>
      </c>
      <c r="N185" s="51">
        <v>9122.2000000000007</v>
      </c>
      <c r="O185" s="38"/>
    </row>
    <row r="186" spans="1:15" ht="15.75" x14ac:dyDescent="0.25">
      <c r="A186" s="55"/>
      <c r="B186" s="56" t="s">
        <v>17</v>
      </c>
      <c r="C186" s="69" t="s">
        <v>214</v>
      </c>
      <c r="D186" s="51">
        <v>44115.499999999993</v>
      </c>
      <c r="E186" s="62">
        <v>44115.499999999993</v>
      </c>
      <c r="F186" s="62">
        <v>38050.9</v>
      </c>
      <c r="G186" s="62">
        <v>198.6</v>
      </c>
      <c r="H186" s="62">
        <v>0</v>
      </c>
      <c r="I186" s="49">
        <v>9204.7999999999993</v>
      </c>
      <c r="J186" s="62">
        <v>9204.7999999999993</v>
      </c>
      <c r="K186" s="63">
        <v>4218.5</v>
      </c>
      <c r="L186" s="63">
        <v>157.4</v>
      </c>
      <c r="M186" s="62">
        <v>0</v>
      </c>
      <c r="N186" s="51">
        <v>53320.299999999988</v>
      </c>
      <c r="O186" s="38"/>
    </row>
    <row r="187" spans="1:15" ht="15.75" x14ac:dyDescent="0.25">
      <c r="A187" s="55"/>
      <c r="B187" s="56" t="s">
        <v>17</v>
      </c>
      <c r="C187" s="69" t="s">
        <v>215</v>
      </c>
      <c r="D187" s="51">
        <v>40835.299999999996</v>
      </c>
      <c r="E187" s="62">
        <v>40835.299999999996</v>
      </c>
      <c r="F187" s="62">
        <v>34807.4</v>
      </c>
      <c r="G187" s="62">
        <v>284.10000000000002</v>
      </c>
      <c r="H187" s="62">
        <v>0</v>
      </c>
      <c r="I187" s="49">
        <v>10084</v>
      </c>
      <c r="J187" s="62">
        <v>10084</v>
      </c>
      <c r="K187" s="63">
        <v>4241.7</v>
      </c>
      <c r="L187" s="63">
        <v>225.1</v>
      </c>
      <c r="M187" s="62">
        <v>0</v>
      </c>
      <c r="N187" s="51">
        <v>50919.299999999996</v>
      </c>
      <c r="O187" s="38"/>
    </row>
    <row r="188" spans="1:15" ht="15.75" x14ac:dyDescent="0.25">
      <c r="A188" s="70"/>
      <c r="B188" s="71" t="s">
        <v>17</v>
      </c>
      <c r="C188" s="85" t="s">
        <v>216</v>
      </c>
      <c r="D188" s="51">
        <v>20072.5</v>
      </c>
      <c r="E188" s="62">
        <v>20072.5</v>
      </c>
      <c r="F188" s="62">
        <v>17017.599999999999</v>
      </c>
      <c r="G188" s="62">
        <v>244.2</v>
      </c>
      <c r="H188" s="62">
        <v>0</v>
      </c>
      <c r="I188" s="49">
        <v>4545.3999999999996</v>
      </c>
      <c r="J188" s="62">
        <v>4545.3999999999996</v>
      </c>
      <c r="K188" s="63">
        <v>2013.5</v>
      </c>
      <c r="L188" s="63">
        <v>193.5</v>
      </c>
      <c r="M188" s="62">
        <v>0</v>
      </c>
      <c r="N188" s="51">
        <v>24617.9</v>
      </c>
      <c r="O188" s="38"/>
    </row>
    <row r="189" spans="1:15" ht="15.75" x14ac:dyDescent="0.25">
      <c r="A189" s="81"/>
      <c r="B189" s="86" t="s">
        <v>17</v>
      </c>
      <c r="C189" s="88" t="s">
        <v>217</v>
      </c>
      <c r="D189" s="51">
        <v>10927.9</v>
      </c>
      <c r="E189" s="62">
        <v>10927.9</v>
      </c>
      <c r="F189" s="62">
        <v>9206.4</v>
      </c>
      <c r="G189" s="62">
        <v>222.5</v>
      </c>
      <c r="H189" s="62">
        <v>0</v>
      </c>
      <c r="I189" s="49">
        <v>2586.9</v>
      </c>
      <c r="J189" s="62">
        <v>2586.9</v>
      </c>
      <c r="K189" s="63">
        <v>1096.8</v>
      </c>
      <c r="L189" s="63">
        <v>176.4</v>
      </c>
      <c r="M189" s="62">
        <v>0</v>
      </c>
      <c r="N189" s="51">
        <v>13514.8</v>
      </c>
      <c r="O189" s="38"/>
    </row>
    <row r="190" spans="1:15" ht="15.75" x14ac:dyDescent="0.25">
      <c r="A190" s="70"/>
      <c r="B190" s="86" t="s">
        <v>17</v>
      </c>
      <c r="C190" s="88" t="s">
        <v>218</v>
      </c>
      <c r="D190" s="51">
        <v>15482.500000000002</v>
      </c>
      <c r="E190" s="62">
        <v>15482.500000000002</v>
      </c>
      <c r="F190" s="62">
        <v>13204</v>
      </c>
      <c r="G190" s="62">
        <v>184.4</v>
      </c>
      <c r="H190" s="62">
        <v>0</v>
      </c>
      <c r="I190" s="49">
        <v>3587</v>
      </c>
      <c r="J190" s="62">
        <v>3587</v>
      </c>
      <c r="K190" s="63">
        <v>1551.9</v>
      </c>
      <c r="L190" s="63">
        <v>146.19999999999999</v>
      </c>
      <c r="M190" s="62">
        <v>0</v>
      </c>
      <c r="N190" s="51">
        <v>19069.5</v>
      </c>
      <c r="O190" s="38"/>
    </row>
    <row r="191" spans="1:15" ht="15.75" x14ac:dyDescent="0.25">
      <c r="A191" s="81"/>
      <c r="B191" s="86" t="s">
        <v>17</v>
      </c>
      <c r="C191" s="88" t="s">
        <v>219</v>
      </c>
      <c r="D191" s="51">
        <v>18862.900000000001</v>
      </c>
      <c r="E191" s="62">
        <v>18862.900000000001</v>
      </c>
      <c r="F191" s="62">
        <v>16164.3</v>
      </c>
      <c r="G191" s="62">
        <v>148.69999999999999</v>
      </c>
      <c r="H191" s="62">
        <v>0</v>
      </c>
      <c r="I191" s="49">
        <v>4261</v>
      </c>
      <c r="J191" s="62">
        <v>4261</v>
      </c>
      <c r="K191" s="63">
        <v>1873.7</v>
      </c>
      <c r="L191" s="63">
        <v>117.9</v>
      </c>
      <c r="M191" s="62">
        <v>0</v>
      </c>
      <c r="N191" s="51">
        <v>23123.9</v>
      </c>
      <c r="O191" s="38"/>
    </row>
    <row r="192" spans="1:15" ht="15.75" x14ac:dyDescent="0.25">
      <c r="A192" s="70"/>
      <c r="B192" s="86" t="s">
        <v>17</v>
      </c>
      <c r="C192" s="88" t="s">
        <v>220</v>
      </c>
      <c r="D192" s="51">
        <v>45707.5</v>
      </c>
      <c r="E192" s="62">
        <v>45707.5</v>
      </c>
      <c r="F192" s="62">
        <v>39010.400000000001</v>
      </c>
      <c r="G192" s="62">
        <v>728.9</v>
      </c>
      <c r="H192" s="62">
        <v>0</v>
      </c>
      <c r="I192" s="49">
        <v>10504.9</v>
      </c>
      <c r="J192" s="62">
        <v>10504.9</v>
      </c>
      <c r="K192" s="63">
        <v>4580.7</v>
      </c>
      <c r="L192" s="63">
        <v>577.70000000000005</v>
      </c>
      <c r="M192" s="62">
        <v>0</v>
      </c>
      <c r="N192" s="51">
        <v>56212.4</v>
      </c>
      <c r="O192" s="38"/>
    </row>
    <row r="193" spans="1:15" ht="15.75" x14ac:dyDescent="0.25">
      <c r="A193" s="70"/>
      <c r="B193" s="86" t="s">
        <v>17</v>
      </c>
      <c r="C193" s="88" t="s">
        <v>221</v>
      </c>
      <c r="D193" s="51">
        <v>9606.1</v>
      </c>
      <c r="E193" s="62">
        <v>9606.1</v>
      </c>
      <c r="F193" s="62">
        <v>7949.6</v>
      </c>
      <c r="G193" s="62">
        <v>211.6</v>
      </c>
      <c r="H193" s="62">
        <v>0</v>
      </c>
      <c r="I193" s="49">
        <v>2268.5</v>
      </c>
      <c r="J193" s="62">
        <v>2268.5</v>
      </c>
      <c r="K193" s="63">
        <v>946.4</v>
      </c>
      <c r="L193" s="63">
        <v>167.7</v>
      </c>
      <c r="M193" s="62">
        <v>0</v>
      </c>
      <c r="N193" s="51">
        <v>11874.6</v>
      </c>
      <c r="O193" s="38"/>
    </row>
    <row r="194" spans="1:15" ht="15.75" x14ac:dyDescent="0.25">
      <c r="A194" s="70"/>
      <c r="B194" s="86" t="s">
        <v>17</v>
      </c>
      <c r="C194" s="88" t="s">
        <v>222</v>
      </c>
      <c r="D194" s="51">
        <v>7950.0999999999995</v>
      </c>
      <c r="E194" s="62">
        <v>7950.0999999999995</v>
      </c>
      <c r="F194" s="62">
        <v>6514.0999999999995</v>
      </c>
      <c r="G194" s="62">
        <v>263.8</v>
      </c>
      <c r="H194" s="62">
        <v>0</v>
      </c>
      <c r="I194" s="49">
        <v>1923.3</v>
      </c>
      <c r="J194" s="62">
        <v>1923.3</v>
      </c>
      <c r="K194" s="63">
        <v>771</v>
      </c>
      <c r="L194" s="63">
        <v>209.1</v>
      </c>
      <c r="M194" s="62">
        <v>0</v>
      </c>
      <c r="N194" s="51">
        <v>9873.4</v>
      </c>
      <c r="O194" s="38"/>
    </row>
    <row r="195" spans="1:15" ht="15.75" x14ac:dyDescent="0.25">
      <c r="A195" s="70"/>
      <c r="B195" s="86" t="s">
        <v>17</v>
      </c>
      <c r="C195" s="88" t="s">
        <v>223</v>
      </c>
      <c r="D195" s="51">
        <v>12020.9</v>
      </c>
      <c r="E195" s="62">
        <v>12020.9</v>
      </c>
      <c r="F195" s="62">
        <v>10265.300000000001</v>
      </c>
      <c r="G195" s="62">
        <v>164.5</v>
      </c>
      <c r="H195" s="62">
        <v>0</v>
      </c>
      <c r="I195" s="49">
        <v>2725.9</v>
      </c>
      <c r="J195" s="62">
        <v>2725.9</v>
      </c>
      <c r="K195" s="63">
        <v>1183</v>
      </c>
      <c r="L195" s="63">
        <v>130.30000000000001</v>
      </c>
      <c r="M195" s="62">
        <v>0</v>
      </c>
      <c r="N195" s="51">
        <v>14746.8</v>
      </c>
      <c r="O195" s="38"/>
    </row>
    <row r="196" spans="1:15" ht="15.75" x14ac:dyDescent="0.25">
      <c r="A196" s="81"/>
      <c r="B196" s="86" t="s">
        <v>17</v>
      </c>
      <c r="C196" s="88" t="s">
        <v>224</v>
      </c>
      <c r="D196" s="51">
        <v>7579.5</v>
      </c>
      <c r="E196" s="62">
        <v>7579.5</v>
      </c>
      <c r="F196" s="62">
        <v>6268.0999999999995</v>
      </c>
      <c r="G196" s="62">
        <v>179.1</v>
      </c>
      <c r="H196" s="62">
        <v>0</v>
      </c>
      <c r="I196" s="49">
        <v>1819.5</v>
      </c>
      <c r="J196" s="62">
        <v>1819.5</v>
      </c>
      <c r="K196" s="63">
        <v>747.9</v>
      </c>
      <c r="L196" s="63">
        <v>142</v>
      </c>
      <c r="M196" s="62">
        <v>0</v>
      </c>
      <c r="N196" s="51">
        <v>9399</v>
      </c>
      <c r="O196" s="38"/>
    </row>
    <row r="197" spans="1:15" ht="15.75" x14ac:dyDescent="0.25">
      <c r="A197" s="81"/>
      <c r="B197" s="86" t="s">
        <v>17</v>
      </c>
      <c r="C197" s="88" t="s">
        <v>225</v>
      </c>
      <c r="D197" s="51">
        <v>48376.7</v>
      </c>
      <c r="E197" s="62">
        <v>48376.7</v>
      </c>
      <c r="F197" s="62">
        <v>41499.600000000006</v>
      </c>
      <c r="G197" s="62">
        <v>519.79999999999995</v>
      </c>
      <c r="H197" s="62">
        <v>0</v>
      </c>
      <c r="I197" s="49">
        <v>10852.9</v>
      </c>
      <c r="J197" s="62">
        <v>10852.9</v>
      </c>
      <c r="K197" s="63">
        <v>4836.6000000000004</v>
      </c>
      <c r="L197" s="63">
        <v>411.9</v>
      </c>
      <c r="M197" s="62">
        <v>0</v>
      </c>
      <c r="N197" s="51">
        <v>59229.599999999999</v>
      </c>
      <c r="O197" s="38"/>
    </row>
    <row r="198" spans="1:15" ht="15.75" x14ac:dyDescent="0.25">
      <c r="A198" s="70"/>
      <c r="B198" s="86" t="s">
        <v>17</v>
      </c>
      <c r="C198" s="88" t="s">
        <v>226</v>
      </c>
      <c r="D198" s="51">
        <v>33955.199999999997</v>
      </c>
      <c r="E198" s="62">
        <v>33955.199999999997</v>
      </c>
      <c r="F198" s="62">
        <v>29107.8</v>
      </c>
      <c r="G198" s="62">
        <v>297</v>
      </c>
      <c r="H198" s="62">
        <v>0</v>
      </c>
      <c r="I198" s="49">
        <v>7662.5</v>
      </c>
      <c r="J198" s="62">
        <v>7662.5</v>
      </c>
      <c r="K198" s="63">
        <v>3443.3</v>
      </c>
      <c r="L198" s="63">
        <v>235.4</v>
      </c>
      <c r="M198" s="62">
        <v>0</v>
      </c>
      <c r="N198" s="51">
        <v>41617.699999999997</v>
      </c>
      <c r="O198" s="38"/>
    </row>
    <row r="199" spans="1:15" ht="15.75" x14ac:dyDescent="0.25">
      <c r="A199" s="70"/>
      <c r="B199" s="86" t="s">
        <v>17</v>
      </c>
      <c r="C199" s="88" t="s">
        <v>227</v>
      </c>
      <c r="D199" s="51">
        <v>46542.600000000006</v>
      </c>
      <c r="E199" s="62">
        <v>46542.600000000006</v>
      </c>
      <c r="F199" s="62">
        <v>39818.700000000004</v>
      </c>
      <c r="G199" s="62">
        <v>512.29999999999995</v>
      </c>
      <c r="H199" s="62">
        <v>0</v>
      </c>
      <c r="I199" s="49">
        <v>10537.2</v>
      </c>
      <c r="J199" s="62">
        <v>10537.2</v>
      </c>
      <c r="K199" s="63">
        <v>4691.6000000000004</v>
      </c>
      <c r="L199" s="63">
        <v>406</v>
      </c>
      <c r="M199" s="62">
        <v>0</v>
      </c>
      <c r="N199" s="51">
        <v>57079.8</v>
      </c>
      <c r="O199" s="38"/>
    </row>
    <row r="200" spans="1:15" ht="15.75" x14ac:dyDescent="0.25">
      <c r="A200" s="70"/>
      <c r="B200" s="86" t="s">
        <v>17</v>
      </c>
      <c r="C200" s="88" t="s">
        <v>228</v>
      </c>
      <c r="D200" s="51">
        <v>20943.400000000001</v>
      </c>
      <c r="E200" s="62">
        <v>20943.400000000001</v>
      </c>
      <c r="F200" s="62">
        <v>17798.099999999999</v>
      </c>
      <c r="G200" s="62">
        <v>337.6</v>
      </c>
      <c r="H200" s="62">
        <v>0</v>
      </c>
      <c r="I200" s="49">
        <v>4831.8999999999996</v>
      </c>
      <c r="J200" s="62">
        <v>4831.8999999999996</v>
      </c>
      <c r="K200" s="63">
        <v>2114.3000000000002</v>
      </c>
      <c r="L200" s="63">
        <v>267.60000000000002</v>
      </c>
      <c r="M200" s="62">
        <v>0</v>
      </c>
      <c r="N200" s="51">
        <v>25775.300000000003</v>
      </c>
      <c r="O200" s="38"/>
    </row>
    <row r="201" spans="1:15" ht="15.75" x14ac:dyDescent="0.25">
      <c r="A201" s="81"/>
      <c r="B201" s="71"/>
      <c r="C201" s="89"/>
      <c r="D201" s="49"/>
      <c r="E201" s="49"/>
      <c r="F201" s="49"/>
      <c r="G201" s="62"/>
      <c r="H201" s="49"/>
      <c r="I201" s="49"/>
      <c r="J201" s="49"/>
      <c r="K201" s="49"/>
      <c r="L201" s="63"/>
      <c r="M201" s="49"/>
      <c r="N201" s="49"/>
      <c r="O201" s="38"/>
    </row>
    <row r="202" spans="1:15" ht="39" x14ac:dyDescent="0.25">
      <c r="A202" s="79"/>
      <c r="B202" s="80"/>
      <c r="C202" s="82" t="s">
        <v>229</v>
      </c>
      <c r="D202" s="73">
        <v>208403.60000000003</v>
      </c>
      <c r="E202" s="73">
        <v>208403.60000000003</v>
      </c>
      <c r="F202" s="73">
        <v>177330.90000000002</v>
      </c>
      <c r="G202" s="73">
        <v>3748.4999999999995</v>
      </c>
      <c r="H202" s="73">
        <v>0</v>
      </c>
      <c r="I202" s="73">
        <v>44337.7</v>
      </c>
      <c r="J202" s="73">
        <v>44337.7</v>
      </c>
      <c r="K202" s="73">
        <v>19899.099999999999</v>
      </c>
      <c r="L202" s="73">
        <v>2249</v>
      </c>
      <c r="M202" s="73">
        <v>0</v>
      </c>
      <c r="N202" s="73">
        <v>252741.3</v>
      </c>
      <c r="O202" s="38"/>
    </row>
    <row r="203" spans="1:15" ht="15.75" x14ac:dyDescent="0.25">
      <c r="A203" s="81"/>
      <c r="B203" s="71"/>
      <c r="C203" s="89"/>
      <c r="D203" s="49"/>
      <c r="E203" s="49"/>
      <c r="F203" s="49"/>
      <c r="G203" s="62"/>
      <c r="H203" s="49"/>
      <c r="I203" s="49"/>
      <c r="J203" s="49"/>
      <c r="K203" s="49"/>
      <c r="L203" s="63"/>
      <c r="M203" s="49"/>
      <c r="N203" s="49"/>
      <c r="O203" s="38"/>
    </row>
    <row r="204" spans="1:15" ht="31.5" x14ac:dyDescent="0.25">
      <c r="A204" s="81"/>
      <c r="B204" s="71" t="s">
        <v>17</v>
      </c>
      <c r="C204" s="76" t="s">
        <v>230</v>
      </c>
      <c r="D204" s="51">
        <v>6028.4</v>
      </c>
      <c r="E204" s="62">
        <v>6028.4</v>
      </c>
      <c r="F204" s="62">
        <v>4095.1</v>
      </c>
      <c r="G204" s="62">
        <v>910.8</v>
      </c>
      <c r="H204" s="63">
        <v>0</v>
      </c>
      <c r="I204" s="49">
        <v>0</v>
      </c>
      <c r="J204" s="62">
        <v>0</v>
      </c>
      <c r="K204" s="63">
        <v>0</v>
      </c>
      <c r="L204" s="63">
        <v>0</v>
      </c>
      <c r="M204" s="62">
        <v>0</v>
      </c>
      <c r="N204" s="51">
        <v>6028.4</v>
      </c>
      <c r="O204" s="38"/>
    </row>
    <row r="205" spans="1:15" ht="15.75" x14ac:dyDescent="0.25">
      <c r="A205" s="55"/>
      <c r="B205" s="56" t="s">
        <v>17</v>
      </c>
      <c r="C205" s="69" t="s">
        <v>231</v>
      </c>
      <c r="D205" s="51">
        <v>29448.2</v>
      </c>
      <c r="E205" s="62">
        <v>29448.2</v>
      </c>
      <c r="F205" s="62">
        <v>25491.5</v>
      </c>
      <c r="G205" s="62">
        <v>318.8</v>
      </c>
      <c r="H205" s="62">
        <v>0</v>
      </c>
      <c r="I205" s="49">
        <v>6090.3</v>
      </c>
      <c r="J205" s="62">
        <v>6090.3</v>
      </c>
      <c r="K205" s="63">
        <v>2874.4</v>
      </c>
      <c r="L205" s="63">
        <v>252.7</v>
      </c>
      <c r="M205" s="62">
        <v>0</v>
      </c>
      <c r="N205" s="51">
        <v>35538.5</v>
      </c>
      <c r="O205" s="38"/>
    </row>
    <row r="206" spans="1:15" ht="15.75" x14ac:dyDescent="0.25">
      <c r="A206" s="55"/>
      <c r="B206" s="56" t="s">
        <v>17</v>
      </c>
      <c r="C206" s="69" t="s">
        <v>232</v>
      </c>
      <c r="D206" s="51">
        <v>34244.799999999996</v>
      </c>
      <c r="E206" s="62">
        <v>34244.799999999996</v>
      </c>
      <c r="F206" s="62">
        <v>29703.8</v>
      </c>
      <c r="G206" s="62">
        <v>358.5</v>
      </c>
      <c r="H206" s="62">
        <v>0</v>
      </c>
      <c r="I206" s="49">
        <v>7164.1</v>
      </c>
      <c r="J206" s="62">
        <v>7164.1</v>
      </c>
      <c r="K206" s="63">
        <v>3358.4</v>
      </c>
      <c r="L206" s="63">
        <v>284.2</v>
      </c>
      <c r="M206" s="62">
        <v>0</v>
      </c>
      <c r="N206" s="51">
        <v>41408.899999999994</v>
      </c>
      <c r="O206" s="38"/>
    </row>
    <row r="207" spans="1:15" ht="15.75" x14ac:dyDescent="0.25">
      <c r="A207" s="70"/>
      <c r="B207" s="71" t="s">
        <v>17</v>
      </c>
      <c r="C207" s="85" t="s">
        <v>233</v>
      </c>
      <c r="D207" s="51">
        <v>13793.5</v>
      </c>
      <c r="E207" s="62">
        <v>13793.5</v>
      </c>
      <c r="F207" s="62">
        <v>11795.5</v>
      </c>
      <c r="G207" s="62">
        <v>207.7</v>
      </c>
      <c r="H207" s="62">
        <v>0</v>
      </c>
      <c r="I207" s="49">
        <v>3120.5</v>
      </c>
      <c r="J207" s="62">
        <v>3120.5</v>
      </c>
      <c r="K207" s="63">
        <v>1368</v>
      </c>
      <c r="L207" s="63">
        <v>164.6</v>
      </c>
      <c r="M207" s="62">
        <v>0</v>
      </c>
      <c r="N207" s="51">
        <v>16914</v>
      </c>
      <c r="O207" s="38"/>
    </row>
    <row r="208" spans="1:15" ht="15.75" x14ac:dyDescent="0.25">
      <c r="A208" s="81"/>
      <c r="B208" s="86" t="s">
        <v>17</v>
      </c>
      <c r="C208" s="88" t="s">
        <v>234</v>
      </c>
      <c r="D208" s="51">
        <v>15451.000000000002</v>
      </c>
      <c r="E208" s="62">
        <v>15451.000000000002</v>
      </c>
      <c r="F208" s="62">
        <v>13193.4</v>
      </c>
      <c r="G208" s="62">
        <v>212.1</v>
      </c>
      <c r="H208" s="62">
        <v>0</v>
      </c>
      <c r="I208" s="49">
        <v>3484.2</v>
      </c>
      <c r="J208" s="62">
        <v>3484.2</v>
      </c>
      <c r="K208" s="63">
        <v>1533.3</v>
      </c>
      <c r="L208" s="63">
        <v>168.1</v>
      </c>
      <c r="M208" s="62">
        <v>0</v>
      </c>
      <c r="N208" s="51">
        <v>18935.2</v>
      </c>
      <c r="O208" s="38"/>
    </row>
    <row r="209" spans="1:15" ht="15.75" x14ac:dyDescent="0.25">
      <c r="A209" s="70"/>
      <c r="B209" s="86" t="s">
        <v>17</v>
      </c>
      <c r="C209" s="88" t="s">
        <v>235</v>
      </c>
      <c r="D209" s="51">
        <v>12328.1</v>
      </c>
      <c r="E209" s="62">
        <v>12328.1</v>
      </c>
      <c r="F209" s="62">
        <v>10211.699999999999</v>
      </c>
      <c r="G209" s="62">
        <v>398.4</v>
      </c>
      <c r="H209" s="62">
        <v>0</v>
      </c>
      <c r="I209" s="49">
        <v>2820.2</v>
      </c>
      <c r="J209" s="62">
        <v>2820.2</v>
      </c>
      <c r="K209" s="63">
        <v>1167.0999999999999</v>
      </c>
      <c r="L209" s="63">
        <v>315.8</v>
      </c>
      <c r="M209" s="62">
        <v>0</v>
      </c>
      <c r="N209" s="51">
        <v>15148.3</v>
      </c>
      <c r="O209" s="38"/>
    </row>
    <row r="210" spans="1:15" ht="15.75" x14ac:dyDescent="0.25">
      <c r="A210" s="81"/>
      <c r="B210" s="86" t="s">
        <v>17</v>
      </c>
      <c r="C210" s="88" t="s">
        <v>236</v>
      </c>
      <c r="D210" s="51">
        <v>10421.1</v>
      </c>
      <c r="E210" s="62">
        <v>10421.1</v>
      </c>
      <c r="F210" s="62">
        <v>8821.7999999999993</v>
      </c>
      <c r="G210" s="62">
        <v>213</v>
      </c>
      <c r="H210" s="62">
        <v>0</v>
      </c>
      <c r="I210" s="49">
        <v>2359.6</v>
      </c>
      <c r="J210" s="62">
        <v>2359.6</v>
      </c>
      <c r="K210" s="63">
        <v>1015</v>
      </c>
      <c r="L210" s="63">
        <v>168.8</v>
      </c>
      <c r="M210" s="62">
        <v>0</v>
      </c>
      <c r="N210" s="51">
        <v>12780.7</v>
      </c>
      <c r="O210" s="38"/>
    </row>
    <row r="211" spans="1:15" ht="15.75" x14ac:dyDescent="0.25">
      <c r="A211" s="81"/>
      <c r="B211" s="86" t="s">
        <v>17</v>
      </c>
      <c r="C211" s="88" t="s">
        <v>237</v>
      </c>
      <c r="D211" s="51">
        <v>13595.099999999999</v>
      </c>
      <c r="E211" s="62">
        <v>13595.099999999999</v>
      </c>
      <c r="F211" s="62">
        <v>11704.6</v>
      </c>
      <c r="G211" s="62">
        <v>133</v>
      </c>
      <c r="H211" s="62">
        <v>0</v>
      </c>
      <c r="I211" s="49">
        <v>3045.6</v>
      </c>
      <c r="J211" s="62">
        <v>3045.6</v>
      </c>
      <c r="K211" s="63">
        <v>1360.3</v>
      </c>
      <c r="L211" s="63">
        <v>105.4</v>
      </c>
      <c r="M211" s="62">
        <v>0</v>
      </c>
      <c r="N211" s="51">
        <v>16640.699999999997</v>
      </c>
      <c r="O211" s="38"/>
    </row>
    <row r="212" spans="1:15" ht="15.75" x14ac:dyDescent="0.25">
      <c r="A212" s="70"/>
      <c r="B212" s="86" t="s">
        <v>17</v>
      </c>
      <c r="C212" s="88" t="s">
        <v>238</v>
      </c>
      <c r="D212" s="51">
        <v>10007.200000000001</v>
      </c>
      <c r="E212" s="62">
        <v>10007.200000000001</v>
      </c>
      <c r="F212" s="62">
        <v>8401.2999999999993</v>
      </c>
      <c r="G212" s="62">
        <v>266.60000000000002</v>
      </c>
      <c r="H212" s="62">
        <v>0</v>
      </c>
      <c r="I212" s="49">
        <v>2258.6</v>
      </c>
      <c r="J212" s="62">
        <v>2258.6</v>
      </c>
      <c r="K212" s="63">
        <v>965.2</v>
      </c>
      <c r="L212" s="63">
        <v>211.3</v>
      </c>
      <c r="M212" s="62">
        <v>0</v>
      </c>
      <c r="N212" s="51">
        <v>12265.800000000001</v>
      </c>
      <c r="O212" s="38"/>
    </row>
    <row r="213" spans="1:15" ht="15.75" x14ac:dyDescent="0.25">
      <c r="A213" s="70"/>
      <c r="B213" s="86" t="s">
        <v>17</v>
      </c>
      <c r="C213" s="88" t="s">
        <v>239</v>
      </c>
      <c r="D213" s="51">
        <v>35251</v>
      </c>
      <c r="E213" s="62">
        <v>35251</v>
      </c>
      <c r="F213" s="62">
        <v>30324.5</v>
      </c>
      <c r="G213" s="62">
        <v>244.6</v>
      </c>
      <c r="H213" s="62">
        <v>0</v>
      </c>
      <c r="I213" s="49">
        <v>7782.5</v>
      </c>
      <c r="J213" s="62">
        <v>7782.5</v>
      </c>
      <c r="K213" s="63">
        <v>3535.6</v>
      </c>
      <c r="L213" s="63">
        <v>193.8</v>
      </c>
      <c r="M213" s="62">
        <v>0</v>
      </c>
      <c r="N213" s="51">
        <v>43033.5</v>
      </c>
      <c r="O213" s="38"/>
    </row>
    <row r="214" spans="1:15" ht="15.75" x14ac:dyDescent="0.25">
      <c r="A214" s="81"/>
      <c r="B214" s="86" t="s">
        <v>17</v>
      </c>
      <c r="C214" s="88" t="s">
        <v>240</v>
      </c>
      <c r="D214" s="51">
        <v>17884.099999999999</v>
      </c>
      <c r="E214" s="62">
        <v>17884.099999999999</v>
      </c>
      <c r="F214" s="62">
        <v>15212.2</v>
      </c>
      <c r="G214" s="62">
        <v>301</v>
      </c>
      <c r="H214" s="62">
        <v>0</v>
      </c>
      <c r="I214" s="49">
        <v>3998.2</v>
      </c>
      <c r="J214" s="62">
        <v>3998.2</v>
      </c>
      <c r="K214" s="63">
        <v>1754.5</v>
      </c>
      <c r="L214" s="63">
        <v>238.5</v>
      </c>
      <c r="M214" s="62">
        <v>0</v>
      </c>
      <c r="N214" s="51">
        <v>21882.3</v>
      </c>
      <c r="O214" s="38"/>
    </row>
    <row r="215" spans="1:15" ht="15.75" x14ac:dyDescent="0.25">
      <c r="A215" s="70"/>
      <c r="B215" s="86" t="s">
        <v>17</v>
      </c>
      <c r="C215" s="88" t="s">
        <v>241</v>
      </c>
      <c r="D215" s="51">
        <v>9951.1</v>
      </c>
      <c r="E215" s="62">
        <v>9951.1</v>
      </c>
      <c r="F215" s="62">
        <v>8375.5</v>
      </c>
      <c r="G215" s="62">
        <v>184</v>
      </c>
      <c r="H215" s="62">
        <v>0</v>
      </c>
      <c r="I215" s="49">
        <v>2213.9</v>
      </c>
      <c r="J215" s="62">
        <v>2213.9</v>
      </c>
      <c r="K215" s="63">
        <v>967.3</v>
      </c>
      <c r="L215" s="63">
        <v>145.80000000000001</v>
      </c>
      <c r="M215" s="62">
        <v>0</v>
      </c>
      <c r="N215" s="51">
        <v>12165</v>
      </c>
      <c r="O215" s="38"/>
    </row>
    <row r="216" spans="1:15" ht="15.75" x14ac:dyDescent="0.25">
      <c r="A216" s="81"/>
      <c r="B216" s="71"/>
      <c r="C216" s="83"/>
      <c r="D216" s="49"/>
      <c r="E216" s="49"/>
      <c r="F216" s="49"/>
      <c r="G216" s="62"/>
      <c r="H216" s="49"/>
      <c r="I216" s="49"/>
      <c r="J216" s="49"/>
      <c r="K216" s="49"/>
      <c r="L216" s="63"/>
      <c r="M216" s="49"/>
      <c r="N216" s="49"/>
      <c r="O216" s="38"/>
    </row>
    <row r="217" spans="1:15" ht="39" x14ac:dyDescent="0.25">
      <c r="A217" s="79"/>
      <c r="B217" s="80"/>
      <c r="C217" s="82" t="s">
        <v>242</v>
      </c>
      <c r="D217" s="73">
        <v>411345.70000000013</v>
      </c>
      <c r="E217" s="73">
        <v>411345.70000000013</v>
      </c>
      <c r="F217" s="73">
        <v>349115.3</v>
      </c>
      <c r="G217" s="73">
        <v>3474.7</v>
      </c>
      <c r="H217" s="73">
        <v>0</v>
      </c>
      <c r="I217" s="73">
        <v>88925</v>
      </c>
      <c r="J217" s="73">
        <v>88925</v>
      </c>
      <c r="K217" s="73">
        <v>39792.299999999996</v>
      </c>
      <c r="L217" s="73">
        <v>2608.2999999999997</v>
      </c>
      <c r="M217" s="73">
        <v>0</v>
      </c>
      <c r="N217" s="73">
        <v>500270.70000000013</v>
      </c>
      <c r="O217" s="38"/>
    </row>
    <row r="218" spans="1:15" ht="15.75" x14ac:dyDescent="0.25">
      <c r="A218" s="81"/>
      <c r="B218" s="71"/>
      <c r="C218" s="83"/>
      <c r="D218" s="49"/>
      <c r="E218" s="49"/>
      <c r="F218" s="49"/>
      <c r="G218" s="62"/>
      <c r="H218" s="49"/>
      <c r="I218" s="49"/>
      <c r="J218" s="49"/>
      <c r="K218" s="49"/>
      <c r="L218" s="63"/>
      <c r="M218" s="49"/>
      <c r="N218" s="49"/>
      <c r="O218" s="38"/>
    </row>
    <row r="219" spans="1:15" ht="15.75" x14ac:dyDescent="0.25">
      <c r="A219" s="81"/>
      <c r="B219" s="71" t="s">
        <v>17</v>
      </c>
      <c r="C219" s="76" t="s">
        <v>243</v>
      </c>
      <c r="D219" s="51">
        <v>8558.1</v>
      </c>
      <c r="E219" s="62">
        <v>8558.1</v>
      </c>
      <c r="F219" s="62">
        <v>6864.6</v>
      </c>
      <c r="G219" s="62">
        <v>183.3</v>
      </c>
      <c r="H219" s="62">
        <v>0</v>
      </c>
      <c r="I219" s="49">
        <v>0</v>
      </c>
      <c r="J219" s="62">
        <v>0</v>
      </c>
      <c r="K219" s="63">
        <v>0</v>
      </c>
      <c r="L219" s="63">
        <v>0</v>
      </c>
      <c r="M219" s="62">
        <v>0</v>
      </c>
      <c r="N219" s="51">
        <v>8558.1</v>
      </c>
      <c r="O219" s="38"/>
    </row>
    <row r="220" spans="1:15" ht="15.75" x14ac:dyDescent="0.25">
      <c r="A220" s="55"/>
      <c r="B220" s="56" t="s">
        <v>17</v>
      </c>
      <c r="C220" s="69" t="s">
        <v>244</v>
      </c>
      <c r="D220" s="51">
        <v>56343.8</v>
      </c>
      <c r="E220" s="62">
        <v>56343.8</v>
      </c>
      <c r="F220" s="62">
        <v>48864.5</v>
      </c>
      <c r="G220" s="62">
        <v>278</v>
      </c>
      <c r="H220" s="62">
        <v>0</v>
      </c>
      <c r="I220" s="49">
        <v>11768.3</v>
      </c>
      <c r="J220" s="62">
        <v>11768.3</v>
      </c>
      <c r="K220" s="63">
        <v>5683.7</v>
      </c>
      <c r="L220" s="63">
        <v>220.3</v>
      </c>
      <c r="M220" s="62">
        <v>0</v>
      </c>
      <c r="N220" s="51">
        <v>68112.100000000006</v>
      </c>
      <c r="O220" s="38"/>
    </row>
    <row r="221" spans="1:15" ht="15.75" x14ac:dyDescent="0.25">
      <c r="A221" s="55"/>
      <c r="B221" s="56" t="s">
        <v>17</v>
      </c>
      <c r="C221" s="69" t="s">
        <v>245</v>
      </c>
      <c r="D221" s="51">
        <v>47821.3</v>
      </c>
      <c r="E221" s="62">
        <v>47821.3</v>
      </c>
      <c r="F221" s="62">
        <v>41015.5</v>
      </c>
      <c r="G221" s="62">
        <v>326.8</v>
      </c>
      <c r="H221" s="62">
        <v>0</v>
      </c>
      <c r="I221" s="49">
        <v>11074.3</v>
      </c>
      <c r="J221" s="62">
        <v>11074.3</v>
      </c>
      <c r="K221" s="63">
        <v>4937.8999999999996</v>
      </c>
      <c r="L221" s="63">
        <v>259</v>
      </c>
      <c r="M221" s="62">
        <v>0</v>
      </c>
      <c r="N221" s="51">
        <v>58895.600000000006</v>
      </c>
      <c r="O221" s="38"/>
    </row>
    <row r="222" spans="1:15" ht="15.75" x14ac:dyDescent="0.25">
      <c r="A222" s="70"/>
      <c r="B222" s="86" t="s">
        <v>17</v>
      </c>
      <c r="C222" s="88" t="s">
        <v>246</v>
      </c>
      <c r="D222" s="51">
        <v>59027.1</v>
      </c>
      <c r="E222" s="62">
        <v>59027.1</v>
      </c>
      <c r="F222" s="62">
        <v>50813.600000000006</v>
      </c>
      <c r="G222" s="62">
        <v>234.5</v>
      </c>
      <c r="H222" s="62">
        <v>0</v>
      </c>
      <c r="I222" s="49">
        <v>12719.2</v>
      </c>
      <c r="J222" s="62">
        <v>12719.2</v>
      </c>
      <c r="K222" s="63">
        <v>5754.3</v>
      </c>
      <c r="L222" s="63">
        <v>185.8</v>
      </c>
      <c r="M222" s="62">
        <v>0</v>
      </c>
      <c r="N222" s="51">
        <v>71746.3</v>
      </c>
      <c r="O222" s="38"/>
    </row>
    <row r="223" spans="1:15" ht="15.75" x14ac:dyDescent="0.25">
      <c r="A223" s="70"/>
      <c r="B223" s="71" t="s">
        <v>17</v>
      </c>
      <c r="C223" s="85" t="s">
        <v>247</v>
      </c>
      <c r="D223" s="51">
        <v>25143.9</v>
      </c>
      <c r="E223" s="62">
        <v>25143.9</v>
      </c>
      <c r="F223" s="62">
        <v>21151.3</v>
      </c>
      <c r="G223" s="62">
        <v>234</v>
      </c>
      <c r="H223" s="62">
        <v>0</v>
      </c>
      <c r="I223" s="49">
        <v>5702.7</v>
      </c>
      <c r="J223" s="62">
        <v>5702.7</v>
      </c>
      <c r="K223" s="63">
        <v>2508.3000000000002</v>
      </c>
      <c r="L223" s="63">
        <v>185.4</v>
      </c>
      <c r="M223" s="62">
        <v>0</v>
      </c>
      <c r="N223" s="51">
        <v>30846.600000000002</v>
      </c>
      <c r="O223" s="38"/>
    </row>
    <row r="224" spans="1:15" ht="15.75" x14ac:dyDescent="0.25">
      <c r="A224" s="81"/>
      <c r="B224" s="86" t="s">
        <v>17</v>
      </c>
      <c r="C224" s="88" t="s">
        <v>248</v>
      </c>
      <c r="D224" s="51">
        <v>24585.599999999999</v>
      </c>
      <c r="E224" s="62">
        <v>24585.599999999999</v>
      </c>
      <c r="F224" s="62">
        <v>20625.8</v>
      </c>
      <c r="G224" s="62">
        <v>212.6</v>
      </c>
      <c r="H224" s="62">
        <v>0</v>
      </c>
      <c r="I224" s="49">
        <v>5346.7</v>
      </c>
      <c r="J224" s="62">
        <v>5346.7</v>
      </c>
      <c r="K224" s="63">
        <v>2388.5</v>
      </c>
      <c r="L224" s="63">
        <v>168.5</v>
      </c>
      <c r="M224" s="62">
        <v>0</v>
      </c>
      <c r="N224" s="51">
        <v>29932.3</v>
      </c>
      <c r="O224" s="38"/>
    </row>
    <row r="225" spans="1:15" ht="15.75" x14ac:dyDescent="0.25">
      <c r="A225" s="70"/>
      <c r="B225" s="86" t="s">
        <v>17</v>
      </c>
      <c r="C225" s="88" t="s">
        <v>249</v>
      </c>
      <c r="D225" s="51">
        <v>20089.5</v>
      </c>
      <c r="E225" s="62">
        <v>20089.5</v>
      </c>
      <c r="F225" s="62">
        <v>17060.7</v>
      </c>
      <c r="G225" s="62">
        <v>165.5</v>
      </c>
      <c r="H225" s="62">
        <v>0</v>
      </c>
      <c r="I225" s="49">
        <v>4368.2</v>
      </c>
      <c r="J225" s="62">
        <v>4368.2</v>
      </c>
      <c r="K225" s="63">
        <v>1924.2</v>
      </c>
      <c r="L225" s="63">
        <v>131.19999999999999</v>
      </c>
      <c r="M225" s="62">
        <v>0</v>
      </c>
      <c r="N225" s="51">
        <v>24457.7</v>
      </c>
      <c r="O225" s="38"/>
    </row>
    <row r="226" spans="1:15" ht="15.75" x14ac:dyDescent="0.25">
      <c r="A226" s="70"/>
      <c r="B226" s="86" t="s">
        <v>17</v>
      </c>
      <c r="C226" s="88" t="s">
        <v>250</v>
      </c>
      <c r="D226" s="51">
        <v>14673.2</v>
      </c>
      <c r="E226" s="62">
        <v>14673.2</v>
      </c>
      <c r="F226" s="62">
        <v>12165.4</v>
      </c>
      <c r="G226" s="62">
        <v>194.8</v>
      </c>
      <c r="H226" s="62">
        <v>0</v>
      </c>
      <c r="I226" s="49">
        <v>3340.2</v>
      </c>
      <c r="J226" s="62">
        <v>3340.2</v>
      </c>
      <c r="K226" s="63">
        <v>1444.5</v>
      </c>
      <c r="L226" s="63">
        <v>154.4</v>
      </c>
      <c r="M226" s="62">
        <v>0</v>
      </c>
      <c r="N226" s="51">
        <v>18013.400000000001</v>
      </c>
      <c r="O226" s="38"/>
    </row>
    <row r="227" spans="1:15" ht="15.75" x14ac:dyDescent="0.25">
      <c r="A227" s="70"/>
      <c r="B227" s="86" t="s">
        <v>17</v>
      </c>
      <c r="C227" s="88" t="s">
        <v>251</v>
      </c>
      <c r="D227" s="51">
        <v>30074.600000000002</v>
      </c>
      <c r="E227" s="62">
        <v>30074.600000000002</v>
      </c>
      <c r="F227" s="62">
        <v>25363</v>
      </c>
      <c r="G227" s="62">
        <v>233.8</v>
      </c>
      <c r="H227" s="62">
        <v>0</v>
      </c>
      <c r="I227" s="49">
        <v>6729.7</v>
      </c>
      <c r="J227" s="62">
        <v>6729.7</v>
      </c>
      <c r="K227" s="63">
        <v>2986.2</v>
      </c>
      <c r="L227" s="63">
        <v>185.2</v>
      </c>
      <c r="M227" s="62">
        <v>0</v>
      </c>
      <c r="N227" s="51">
        <v>36804.300000000003</v>
      </c>
      <c r="O227" s="38"/>
    </row>
    <row r="228" spans="1:15" ht="15.75" x14ac:dyDescent="0.25">
      <c r="A228" s="81"/>
      <c r="B228" s="86" t="s">
        <v>17</v>
      </c>
      <c r="C228" s="88" t="s">
        <v>252</v>
      </c>
      <c r="D228" s="51">
        <v>12140.699999999999</v>
      </c>
      <c r="E228" s="62">
        <v>12140.699999999999</v>
      </c>
      <c r="F228" s="62">
        <v>10096.6</v>
      </c>
      <c r="G228" s="62">
        <v>280.3</v>
      </c>
      <c r="H228" s="62">
        <v>0</v>
      </c>
      <c r="I228" s="49">
        <v>2838.5</v>
      </c>
      <c r="J228" s="62">
        <v>2838.5</v>
      </c>
      <c r="K228" s="63">
        <v>1197.2</v>
      </c>
      <c r="L228" s="63">
        <v>222.1</v>
      </c>
      <c r="M228" s="62">
        <v>0</v>
      </c>
      <c r="N228" s="51">
        <v>14979.199999999999</v>
      </c>
      <c r="O228" s="38"/>
    </row>
    <row r="229" spans="1:15" ht="15.75" x14ac:dyDescent="0.25">
      <c r="A229" s="81"/>
      <c r="B229" s="86" t="s">
        <v>17</v>
      </c>
      <c r="C229" s="88" t="s">
        <v>253</v>
      </c>
      <c r="D229" s="51">
        <v>30885.199999999997</v>
      </c>
      <c r="E229" s="62">
        <v>30885.199999999997</v>
      </c>
      <c r="F229" s="62">
        <v>25968.2</v>
      </c>
      <c r="G229" s="62">
        <v>193.7</v>
      </c>
      <c r="H229" s="62">
        <v>0</v>
      </c>
      <c r="I229" s="49">
        <v>6778.2</v>
      </c>
      <c r="J229" s="62">
        <v>6778.2</v>
      </c>
      <c r="K229" s="63">
        <v>3011.3</v>
      </c>
      <c r="L229" s="63">
        <v>153.5</v>
      </c>
      <c r="M229" s="62">
        <v>0</v>
      </c>
      <c r="N229" s="51">
        <v>37663.399999999994</v>
      </c>
      <c r="O229" s="38"/>
    </row>
    <row r="230" spans="1:15" ht="15.75" x14ac:dyDescent="0.25">
      <c r="A230" s="70"/>
      <c r="B230" s="86" t="s">
        <v>17</v>
      </c>
      <c r="C230" s="88" t="s">
        <v>254</v>
      </c>
      <c r="D230" s="51">
        <v>23958.6</v>
      </c>
      <c r="E230" s="62">
        <v>23958.6</v>
      </c>
      <c r="F230" s="62">
        <v>20599.600000000002</v>
      </c>
      <c r="G230" s="62">
        <v>134.80000000000001</v>
      </c>
      <c r="H230" s="62">
        <v>0</v>
      </c>
      <c r="I230" s="49">
        <v>5470.7</v>
      </c>
      <c r="J230" s="62">
        <v>5470.7</v>
      </c>
      <c r="K230" s="63">
        <v>2427.1999999999998</v>
      </c>
      <c r="L230" s="63">
        <v>106.9</v>
      </c>
      <c r="M230" s="62">
        <v>0</v>
      </c>
      <c r="N230" s="51">
        <v>29429.3</v>
      </c>
      <c r="O230" s="38"/>
    </row>
    <row r="231" spans="1:15" ht="15.75" x14ac:dyDescent="0.25">
      <c r="A231" s="70"/>
      <c r="B231" s="86" t="s">
        <v>17</v>
      </c>
      <c r="C231" s="88" t="s">
        <v>255</v>
      </c>
      <c r="D231" s="51">
        <v>5566.5</v>
      </c>
      <c r="E231" s="62">
        <v>5566.5</v>
      </c>
      <c r="F231" s="62">
        <v>4646.8</v>
      </c>
      <c r="G231" s="62">
        <v>60.9</v>
      </c>
      <c r="H231" s="62">
        <v>0</v>
      </c>
      <c r="I231" s="49">
        <v>1095.8</v>
      </c>
      <c r="J231" s="62">
        <v>1095.8</v>
      </c>
      <c r="K231" s="63">
        <v>481</v>
      </c>
      <c r="L231" s="63">
        <v>48.2</v>
      </c>
      <c r="M231" s="62">
        <v>0</v>
      </c>
      <c r="N231" s="51">
        <v>6662.3</v>
      </c>
      <c r="O231" s="38"/>
    </row>
    <row r="232" spans="1:15" ht="15.75" x14ac:dyDescent="0.25">
      <c r="A232" s="70"/>
      <c r="B232" s="86" t="s">
        <v>17</v>
      </c>
      <c r="C232" s="88" t="s">
        <v>256</v>
      </c>
      <c r="D232" s="51">
        <v>11240.9</v>
      </c>
      <c r="E232" s="62">
        <v>11240.9</v>
      </c>
      <c r="F232" s="62">
        <v>9304.2999999999993</v>
      </c>
      <c r="G232" s="62">
        <v>216.5</v>
      </c>
      <c r="H232" s="62">
        <v>0</v>
      </c>
      <c r="I232" s="49">
        <v>2591.5</v>
      </c>
      <c r="J232" s="62">
        <v>2591.5</v>
      </c>
      <c r="K232" s="63">
        <v>1097.3</v>
      </c>
      <c r="L232" s="63">
        <v>171.5</v>
      </c>
      <c r="M232" s="62">
        <v>0</v>
      </c>
      <c r="N232" s="51">
        <v>13832.4</v>
      </c>
      <c r="O232" s="38"/>
    </row>
    <row r="233" spans="1:15" ht="15.75" x14ac:dyDescent="0.25">
      <c r="A233" s="70"/>
      <c r="B233" s="86" t="s">
        <v>17</v>
      </c>
      <c r="C233" s="88" t="s">
        <v>257</v>
      </c>
      <c r="D233" s="51">
        <v>25867.899999999998</v>
      </c>
      <c r="E233" s="62">
        <v>25867.899999999998</v>
      </c>
      <c r="F233" s="62">
        <v>21907.5</v>
      </c>
      <c r="G233" s="62">
        <v>231.7</v>
      </c>
      <c r="H233" s="62">
        <v>0</v>
      </c>
      <c r="I233" s="49">
        <v>5560.6</v>
      </c>
      <c r="J233" s="62">
        <v>5560.6</v>
      </c>
      <c r="K233" s="63">
        <v>2448.4</v>
      </c>
      <c r="L233" s="63">
        <v>183.7</v>
      </c>
      <c r="M233" s="62">
        <v>0</v>
      </c>
      <c r="N233" s="51">
        <v>31428.5</v>
      </c>
      <c r="O233" s="38"/>
    </row>
    <row r="234" spans="1:15" ht="15.75" x14ac:dyDescent="0.25">
      <c r="A234" s="81"/>
      <c r="B234" s="86" t="s">
        <v>17</v>
      </c>
      <c r="C234" s="88" t="s">
        <v>258</v>
      </c>
      <c r="D234" s="51">
        <v>9825.9</v>
      </c>
      <c r="E234" s="62">
        <v>9825.9</v>
      </c>
      <c r="F234" s="62">
        <v>8159.7</v>
      </c>
      <c r="G234" s="62">
        <v>149.69999999999999</v>
      </c>
      <c r="H234" s="62">
        <v>0</v>
      </c>
      <c r="I234" s="49">
        <v>2256.6</v>
      </c>
      <c r="J234" s="62">
        <v>2256.6</v>
      </c>
      <c r="K234" s="63">
        <v>968.7</v>
      </c>
      <c r="L234" s="63">
        <v>118.6</v>
      </c>
      <c r="M234" s="62">
        <v>0</v>
      </c>
      <c r="N234" s="51">
        <v>12082.5</v>
      </c>
      <c r="O234" s="38"/>
    </row>
    <row r="235" spans="1:15" ht="15.75" x14ac:dyDescent="0.25">
      <c r="A235" s="81"/>
      <c r="B235" s="86" t="s">
        <v>17</v>
      </c>
      <c r="C235" s="88" t="s">
        <v>259</v>
      </c>
      <c r="D235" s="51">
        <v>5542.9</v>
      </c>
      <c r="E235" s="62">
        <v>5542.9</v>
      </c>
      <c r="F235" s="62">
        <v>4508.2</v>
      </c>
      <c r="G235" s="62">
        <v>143.80000000000001</v>
      </c>
      <c r="H235" s="62">
        <v>0</v>
      </c>
      <c r="I235" s="49">
        <v>1283.8</v>
      </c>
      <c r="J235" s="62">
        <v>1283.8</v>
      </c>
      <c r="K235" s="63">
        <v>533.6</v>
      </c>
      <c r="L235" s="63">
        <v>114</v>
      </c>
      <c r="M235" s="62">
        <v>0</v>
      </c>
      <c r="N235" s="51">
        <v>6826.7</v>
      </c>
      <c r="O235" s="38"/>
    </row>
    <row r="236" spans="1:15" ht="15.75" x14ac:dyDescent="0.25">
      <c r="A236" s="81"/>
      <c r="B236" s="86"/>
      <c r="C236" s="83"/>
      <c r="D236" s="49"/>
      <c r="E236" s="62"/>
      <c r="F236" s="94"/>
      <c r="G236" s="62"/>
      <c r="H236" s="94"/>
      <c r="I236" s="49"/>
      <c r="J236" s="94"/>
      <c r="K236" s="94"/>
      <c r="L236" s="63"/>
      <c r="M236" s="94"/>
      <c r="N236" s="49"/>
      <c r="O236" s="38"/>
    </row>
    <row r="237" spans="1:15" ht="39" x14ac:dyDescent="0.25">
      <c r="A237" s="79"/>
      <c r="B237" s="95"/>
      <c r="C237" s="82" t="s">
        <v>260</v>
      </c>
      <c r="D237" s="73">
        <v>236189.89999999997</v>
      </c>
      <c r="E237" s="73">
        <v>236189.89999999997</v>
      </c>
      <c r="F237" s="73">
        <v>202762.19999999998</v>
      </c>
      <c r="G237" s="73">
        <v>2400.6</v>
      </c>
      <c r="H237" s="73">
        <v>0</v>
      </c>
      <c r="I237" s="73">
        <v>48381.2</v>
      </c>
      <c r="J237" s="73">
        <v>48381.2</v>
      </c>
      <c r="K237" s="73">
        <v>22259</v>
      </c>
      <c r="L237" s="73">
        <v>1826.2</v>
      </c>
      <c r="M237" s="73">
        <v>0</v>
      </c>
      <c r="N237" s="73">
        <v>284571.09999999998</v>
      </c>
      <c r="O237" s="38"/>
    </row>
    <row r="238" spans="1:15" ht="15.75" x14ac:dyDescent="0.25">
      <c r="A238" s="81"/>
      <c r="B238" s="86"/>
      <c r="C238" s="83"/>
      <c r="D238" s="49"/>
      <c r="E238" s="62"/>
      <c r="F238" s="94"/>
      <c r="G238" s="62"/>
      <c r="H238" s="94"/>
      <c r="I238" s="49"/>
      <c r="J238" s="94"/>
      <c r="K238" s="94"/>
      <c r="L238" s="63"/>
      <c r="M238" s="94"/>
      <c r="N238" s="49"/>
      <c r="O238" s="38"/>
    </row>
    <row r="239" spans="1:15" ht="31.5" x14ac:dyDescent="0.25">
      <c r="A239" s="81"/>
      <c r="B239" s="71" t="s">
        <v>17</v>
      </c>
      <c r="C239" s="76" t="s">
        <v>261</v>
      </c>
      <c r="D239" s="51">
        <v>6285.9</v>
      </c>
      <c r="E239" s="62">
        <v>6285.9</v>
      </c>
      <c r="F239" s="62">
        <v>5073.8</v>
      </c>
      <c r="G239" s="62">
        <v>95.9</v>
      </c>
      <c r="H239" s="62">
        <v>0</v>
      </c>
      <c r="I239" s="49">
        <v>0</v>
      </c>
      <c r="J239" s="62">
        <v>0</v>
      </c>
      <c r="K239" s="63">
        <v>0</v>
      </c>
      <c r="L239" s="63">
        <v>0</v>
      </c>
      <c r="M239" s="62">
        <v>0</v>
      </c>
      <c r="N239" s="51">
        <v>6285.9</v>
      </c>
      <c r="O239" s="38"/>
    </row>
    <row r="240" spans="1:15" ht="15.75" x14ac:dyDescent="0.25">
      <c r="A240" s="55"/>
      <c r="B240" s="56" t="s">
        <v>17</v>
      </c>
      <c r="C240" s="69" t="s">
        <v>262</v>
      </c>
      <c r="D240" s="51">
        <v>18761.099999999999</v>
      </c>
      <c r="E240" s="62">
        <v>18761.099999999999</v>
      </c>
      <c r="F240" s="62">
        <v>16276.5</v>
      </c>
      <c r="G240" s="62">
        <v>139.80000000000001</v>
      </c>
      <c r="H240" s="62">
        <v>0</v>
      </c>
      <c r="I240" s="49">
        <v>4137.8999999999996</v>
      </c>
      <c r="J240" s="62">
        <v>4137.8999999999996</v>
      </c>
      <c r="K240" s="63">
        <v>1941.8</v>
      </c>
      <c r="L240" s="63">
        <v>110.8</v>
      </c>
      <c r="M240" s="62">
        <v>0</v>
      </c>
      <c r="N240" s="51">
        <v>22899</v>
      </c>
      <c r="O240" s="38"/>
    </row>
    <row r="241" spans="1:15" ht="15.75" x14ac:dyDescent="0.25">
      <c r="A241" s="55"/>
      <c r="B241" s="56" t="s">
        <v>17</v>
      </c>
      <c r="C241" s="69" t="s">
        <v>263</v>
      </c>
      <c r="D241" s="51">
        <v>26285.8</v>
      </c>
      <c r="E241" s="62">
        <v>26285.8</v>
      </c>
      <c r="F241" s="62">
        <v>22519.200000000001</v>
      </c>
      <c r="G241" s="62">
        <v>120.2</v>
      </c>
      <c r="H241" s="62">
        <v>0</v>
      </c>
      <c r="I241" s="49">
        <v>5678</v>
      </c>
      <c r="J241" s="62">
        <v>5678</v>
      </c>
      <c r="K241" s="63">
        <v>2560.6</v>
      </c>
      <c r="L241" s="63">
        <v>95.3</v>
      </c>
      <c r="M241" s="62">
        <v>0</v>
      </c>
      <c r="N241" s="51">
        <v>31963.8</v>
      </c>
      <c r="O241" s="38"/>
    </row>
    <row r="242" spans="1:15" ht="15.75" x14ac:dyDescent="0.25">
      <c r="A242" s="70"/>
      <c r="B242" s="71" t="s">
        <v>17</v>
      </c>
      <c r="C242" s="85" t="s">
        <v>264</v>
      </c>
      <c r="D242" s="51">
        <v>15100.2</v>
      </c>
      <c r="E242" s="62">
        <v>15100.2</v>
      </c>
      <c r="F242" s="62">
        <v>13123.7</v>
      </c>
      <c r="G242" s="62">
        <v>94.6</v>
      </c>
      <c r="H242" s="62">
        <v>0</v>
      </c>
      <c r="I242" s="49">
        <v>3177.1</v>
      </c>
      <c r="J242" s="62">
        <v>3177.1</v>
      </c>
      <c r="K242" s="63">
        <v>1495</v>
      </c>
      <c r="L242" s="63">
        <v>74.900000000000006</v>
      </c>
      <c r="M242" s="62">
        <v>0</v>
      </c>
      <c r="N242" s="51">
        <v>18277.3</v>
      </c>
      <c r="O242" s="38"/>
    </row>
    <row r="243" spans="1:15" ht="15.75" x14ac:dyDescent="0.25">
      <c r="A243" s="81"/>
      <c r="B243" s="86" t="s">
        <v>17</v>
      </c>
      <c r="C243" s="88" t="s">
        <v>265</v>
      </c>
      <c r="D243" s="51">
        <v>8855.9999999999982</v>
      </c>
      <c r="E243" s="62">
        <v>8855.9999999999982</v>
      </c>
      <c r="F243" s="62">
        <v>7591.3</v>
      </c>
      <c r="G243" s="62">
        <v>98.9</v>
      </c>
      <c r="H243" s="62">
        <v>0</v>
      </c>
      <c r="I243" s="49">
        <v>1854.6</v>
      </c>
      <c r="J243" s="62">
        <v>1854.6</v>
      </c>
      <c r="K243" s="63">
        <v>844.7</v>
      </c>
      <c r="L243" s="63">
        <v>78.3</v>
      </c>
      <c r="M243" s="62">
        <v>0</v>
      </c>
      <c r="N243" s="51">
        <v>10710.599999999999</v>
      </c>
      <c r="O243" s="38"/>
    </row>
    <row r="244" spans="1:15" ht="15.75" x14ac:dyDescent="0.25">
      <c r="A244" s="70"/>
      <c r="B244" s="86" t="s">
        <v>17</v>
      </c>
      <c r="C244" s="88" t="s">
        <v>235</v>
      </c>
      <c r="D244" s="51">
        <v>10943.5</v>
      </c>
      <c r="E244" s="62">
        <v>10943.5</v>
      </c>
      <c r="F244" s="62">
        <v>9314.5</v>
      </c>
      <c r="G244" s="62">
        <v>193.4</v>
      </c>
      <c r="H244" s="62">
        <v>0</v>
      </c>
      <c r="I244" s="49">
        <v>2303</v>
      </c>
      <c r="J244" s="62">
        <v>2303</v>
      </c>
      <c r="K244" s="63">
        <v>1033</v>
      </c>
      <c r="L244" s="63">
        <v>153.19999999999999</v>
      </c>
      <c r="M244" s="62">
        <v>0</v>
      </c>
      <c r="N244" s="51">
        <v>13246.5</v>
      </c>
      <c r="O244" s="38"/>
    </row>
    <row r="245" spans="1:15" ht="15.75" x14ac:dyDescent="0.25">
      <c r="A245" s="70"/>
      <c r="B245" s="86" t="s">
        <v>17</v>
      </c>
      <c r="C245" s="88" t="s">
        <v>266</v>
      </c>
      <c r="D245" s="51">
        <v>16163.199999999999</v>
      </c>
      <c r="E245" s="62">
        <v>16163.199999999999</v>
      </c>
      <c r="F245" s="62">
        <v>13827.199999999999</v>
      </c>
      <c r="G245" s="62">
        <v>190.3</v>
      </c>
      <c r="H245" s="62">
        <v>0</v>
      </c>
      <c r="I245" s="49">
        <v>3447.8</v>
      </c>
      <c r="J245" s="62">
        <v>3447.8</v>
      </c>
      <c r="K245" s="63">
        <v>1572.8</v>
      </c>
      <c r="L245" s="63">
        <v>150.80000000000001</v>
      </c>
      <c r="M245" s="62">
        <v>0</v>
      </c>
      <c r="N245" s="51">
        <v>19611</v>
      </c>
      <c r="O245" s="38"/>
    </row>
    <row r="246" spans="1:15" ht="15.75" x14ac:dyDescent="0.25">
      <c r="A246" s="81"/>
      <c r="B246" s="86" t="s">
        <v>17</v>
      </c>
      <c r="C246" s="88" t="s">
        <v>267</v>
      </c>
      <c r="D246" s="51">
        <v>16396.099999999999</v>
      </c>
      <c r="E246" s="62">
        <v>16396.099999999999</v>
      </c>
      <c r="F246" s="62">
        <v>14099.4</v>
      </c>
      <c r="G246" s="62">
        <v>224.3</v>
      </c>
      <c r="H246" s="62">
        <v>0</v>
      </c>
      <c r="I246" s="49">
        <v>3515.5</v>
      </c>
      <c r="J246" s="62">
        <v>3515.5</v>
      </c>
      <c r="K246" s="63">
        <v>1619.7</v>
      </c>
      <c r="L246" s="63">
        <v>177.7</v>
      </c>
      <c r="M246" s="62">
        <v>0</v>
      </c>
      <c r="N246" s="51">
        <v>19911.599999999999</v>
      </c>
      <c r="O246" s="38"/>
    </row>
    <row r="247" spans="1:15" ht="15.75" x14ac:dyDescent="0.25">
      <c r="A247" s="70"/>
      <c r="B247" s="86" t="s">
        <v>17</v>
      </c>
      <c r="C247" s="88" t="s">
        <v>268</v>
      </c>
      <c r="D247" s="51">
        <v>9930.2000000000007</v>
      </c>
      <c r="E247" s="62">
        <v>9930.2000000000007</v>
      </c>
      <c r="F247" s="62">
        <v>8569.6</v>
      </c>
      <c r="G247" s="62">
        <v>112.4</v>
      </c>
      <c r="H247" s="62">
        <v>0</v>
      </c>
      <c r="I247" s="49">
        <v>2184.6999999999998</v>
      </c>
      <c r="J247" s="62">
        <v>2184.6999999999998</v>
      </c>
      <c r="K247" s="63">
        <v>1008.6</v>
      </c>
      <c r="L247" s="63">
        <v>89.1</v>
      </c>
      <c r="M247" s="62">
        <v>0</v>
      </c>
      <c r="N247" s="51">
        <v>12114.900000000001</v>
      </c>
      <c r="O247" s="38"/>
    </row>
    <row r="248" spans="1:15" ht="15.75" x14ac:dyDescent="0.25">
      <c r="A248" s="70"/>
      <c r="B248" s="86" t="s">
        <v>17</v>
      </c>
      <c r="C248" s="88" t="s">
        <v>269</v>
      </c>
      <c r="D248" s="51">
        <v>15303.100000000002</v>
      </c>
      <c r="E248" s="62">
        <v>15303.100000000002</v>
      </c>
      <c r="F248" s="62">
        <v>13179.5</v>
      </c>
      <c r="G248" s="62">
        <v>150.19999999999999</v>
      </c>
      <c r="H248" s="62">
        <v>0</v>
      </c>
      <c r="I248" s="49">
        <v>3091</v>
      </c>
      <c r="J248" s="62">
        <v>3091</v>
      </c>
      <c r="K248" s="63">
        <v>1413.4</v>
      </c>
      <c r="L248" s="63">
        <v>119</v>
      </c>
      <c r="M248" s="62">
        <v>0</v>
      </c>
      <c r="N248" s="51">
        <v>18394.100000000002</v>
      </c>
      <c r="O248" s="38"/>
    </row>
    <row r="249" spans="1:15" ht="15.75" x14ac:dyDescent="0.25">
      <c r="A249" s="81"/>
      <c r="B249" s="86" t="s">
        <v>17</v>
      </c>
      <c r="C249" s="88" t="s">
        <v>270</v>
      </c>
      <c r="D249" s="51">
        <v>59073.1</v>
      </c>
      <c r="E249" s="62">
        <v>59073.1</v>
      </c>
      <c r="F249" s="62">
        <v>51017.2</v>
      </c>
      <c r="G249" s="62">
        <v>487.1</v>
      </c>
      <c r="H249" s="62">
        <v>0</v>
      </c>
      <c r="I249" s="49">
        <v>12135.3</v>
      </c>
      <c r="J249" s="62">
        <v>12135.3</v>
      </c>
      <c r="K249" s="63">
        <v>5673.7</v>
      </c>
      <c r="L249" s="63">
        <v>386</v>
      </c>
      <c r="M249" s="62">
        <v>0</v>
      </c>
      <c r="N249" s="51">
        <v>71208.399999999994</v>
      </c>
      <c r="O249" s="38"/>
    </row>
    <row r="250" spans="1:15" ht="15.75" x14ac:dyDescent="0.25">
      <c r="A250" s="70"/>
      <c r="B250" s="86" t="s">
        <v>17</v>
      </c>
      <c r="C250" s="88" t="s">
        <v>271</v>
      </c>
      <c r="D250" s="51">
        <v>21054.400000000001</v>
      </c>
      <c r="E250" s="62">
        <v>21054.400000000001</v>
      </c>
      <c r="F250" s="62">
        <v>17996.5</v>
      </c>
      <c r="G250" s="62">
        <v>256.7</v>
      </c>
      <c r="H250" s="62">
        <v>0</v>
      </c>
      <c r="I250" s="49">
        <v>4273.3</v>
      </c>
      <c r="J250" s="62">
        <v>4273.3</v>
      </c>
      <c r="K250" s="63">
        <v>1956</v>
      </c>
      <c r="L250" s="63">
        <v>203.4</v>
      </c>
      <c r="M250" s="62">
        <v>0</v>
      </c>
      <c r="N250" s="51">
        <v>25327.7</v>
      </c>
      <c r="O250" s="38"/>
    </row>
    <row r="251" spans="1:15" ht="15.75" x14ac:dyDescent="0.25">
      <c r="A251" s="70"/>
      <c r="B251" s="86" t="s">
        <v>17</v>
      </c>
      <c r="C251" s="88" t="s">
        <v>272</v>
      </c>
      <c r="D251" s="51">
        <v>12037.300000000001</v>
      </c>
      <c r="E251" s="62">
        <v>12037.300000000001</v>
      </c>
      <c r="F251" s="62">
        <v>10173.800000000001</v>
      </c>
      <c r="G251" s="62">
        <v>236.8</v>
      </c>
      <c r="H251" s="62">
        <v>0</v>
      </c>
      <c r="I251" s="49">
        <v>2583</v>
      </c>
      <c r="J251" s="62">
        <v>2583</v>
      </c>
      <c r="K251" s="63">
        <v>1139.7</v>
      </c>
      <c r="L251" s="63">
        <v>187.7</v>
      </c>
      <c r="M251" s="62">
        <v>0</v>
      </c>
      <c r="N251" s="51">
        <v>14620.300000000001</v>
      </c>
      <c r="O251" s="38"/>
    </row>
    <row r="252" spans="1:15" ht="15.75" x14ac:dyDescent="0.25">
      <c r="A252" s="81"/>
      <c r="B252" s="86"/>
      <c r="C252" s="88"/>
      <c r="D252" s="49"/>
      <c r="E252" s="62"/>
      <c r="F252" s="94"/>
      <c r="G252" s="62"/>
      <c r="H252" s="94"/>
      <c r="I252" s="49"/>
      <c r="J252" s="94"/>
      <c r="K252" s="94"/>
      <c r="L252" s="94"/>
      <c r="M252" s="94"/>
      <c r="N252" s="49"/>
      <c r="O252" s="38"/>
    </row>
    <row r="253" spans="1:15" ht="39" x14ac:dyDescent="0.25">
      <c r="A253" s="79"/>
      <c r="B253" s="95"/>
      <c r="C253" s="82" t="s">
        <v>273</v>
      </c>
      <c r="D253" s="73">
        <v>213791.3</v>
      </c>
      <c r="E253" s="73">
        <v>213791.3</v>
      </c>
      <c r="F253" s="73">
        <v>182604.5</v>
      </c>
      <c r="G253" s="73">
        <v>2575</v>
      </c>
      <c r="H253" s="73">
        <v>0</v>
      </c>
      <c r="I253" s="73">
        <v>46139.4</v>
      </c>
      <c r="J253" s="73">
        <v>46139.4</v>
      </c>
      <c r="K253" s="73">
        <v>20778.099999999999</v>
      </c>
      <c r="L253" s="73">
        <v>1964.1</v>
      </c>
      <c r="M253" s="73">
        <v>0</v>
      </c>
      <c r="N253" s="73">
        <v>259930.69999999995</v>
      </c>
      <c r="O253" s="38"/>
    </row>
    <row r="254" spans="1:15" ht="15.75" x14ac:dyDescent="0.25">
      <c r="A254" s="81"/>
      <c r="B254" s="86"/>
      <c r="C254" s="88"/>
      <c r="D254" s="49"/>
      <c r="E254" s="62"/>
      <c r="F254" s="94"/>
      <c r="G254" s="62"/>
      <c r="H254" s="94"/>
      <c r="I254" s="49"/>
      <c r="J254" s="94"/>
      <c r="K254" s="94"/>
      <c r="L254" s="94"/>
      <c r="M254" s="94"/>
      <c r="N254" s="49"/>
      <c r="O254" s="38"/>
    </row>
    <row r="255" spans="1:15" ht="15.75" x14ac:dyDescent="0.25">
      <c r="A255" s="81"/>
      <c r="B255" s="71" t="s">
        <v>17</v>
      </c>
      <c r="C255" s="88" t="s">
        <v>274</v>
      </c>
      <c r="D255" s="51">
        <v>6679.5</v>
      </c>
      <c r="E255" s="62">
        <v>6679.5</v>
      </c>
      <c r="F255" s="62">
        <v>5372.6</v>
      </c>
      <c r="G255" s="62">
        <v>96.4</v>
      </c>
      <c r="H255" s="62">
        <v>0</v>
      </c>
      <c r="I255" s="49">
        <v>0</v>
      </c>
      <c r="J255" s="62">
        <v>0</v>
      </c>
      <c r="K255" s="63">
        <v>0</v>
      </c>
      <c r="L255" s="63">
        <v>0</v>
      </c>
      <c r="M255" s="62">
        <v>0</v>
      </c>
      <c r="N255" s="51">
        <v>6679.5</v>
      </c>
      <c r="O255" s="38"/>
    </row>
    <row r="256" spans="1:15" ht="15.75" x14ac:dyDescent="0.25">
      <c r="A256" s="55"/>
      <c r="B256" s="56" t="s">
        <v>17</v>
      </c>
      <c r="C256" s="69" t="s">
        <v>275</v>
      </c>
      <c r="D256" s="51">
        <v>30978.699999999997</v>
      </c>
      <c r="E256" s="62">
        <v>30978.699999999997</v>
      </c>
      <c r="F256" s="62">
        <v>27119.7</v>
      </c>
      <c r="G256" s="62">
        <v>214.9</v>
      </c>
      <c r="H256" s="62">
        <v>0</v>
      </c>
      <c r="I256" s="49">
        <v>6435.4</v>
      </c>
      <c r="J256" s="62">
        <v>6435.4</v>
      </c>
      <c r="K256" s="63">
        <v>3200.4</v>
      </c>
      <c r="L256" s="63">
        <v>170.3</v>
      </c>
      <c r="M256" s="62">
        <v>0</v>
      </c>
      <c r="N256" s="51">
        <v>37414.1</v>
      </c>
      <c r="O256" s="38"/>
    </row>
    <row r="257" spans="1:15" ht="15.75" x14ac:dyDescent="0.25">
      <c r="A257" s="55"/>
      <c r="B257" s="56" t="s">
        <v>17</v>
      </c>
      <c r="C257" s="69" t="s">
        <v>276</v>
      </c>
      <c r="D257" s="51">
        <v>32738.800000000003</v>
      </c>
      <c r="E257" s="62">
        <v>32738.800000000003</v>
      </c>
      <c r="F257" s="62">
        <v>28087.7</v>
      </c>
      <c r="G257" s="62">
        <v>317.39999999999998</v>
      </c>
      <c r="H257" s="62">
        <v>0</v>
      </c>
      <c r="I257" s="49">
        <v>7646</v>
      </c>
      <c r="J257" s="62">
        <v>7646</v>
      </c>
      <c r="K257" s="63">
        <v>3381.9</v>
      </c>
      <c r="L257" s="63">
        <v>251.6</v>
      </c>
      <c r="M257" s="62">
        <v>0</v>
      </c>
      <c r="N257" s="51">
        <v>40384.800000000003</v>
      </c>
      <c r="O257" s="38"/>
    </row>
    <row r="258" spans="1:15" ht="15.75" x14ac:dyDescent="0.25">
      <c r="A258" s="70"/>
      <c r="B258" s="71" t="s">
        <v>17</v>
      </c>
      <c r="C258" s="78" t="s">
        <v>277</v>
      </c>
      <c r="D258" s="51">
        <v>0</v>
      </c>
      <c r="E258" s="62">
        <v>0</v>
      </c>
      <c r="F258" s="62">
        <v>0</v>
      </c>
      <c r="G258" s="62">
        <v>0</v>
      </c>
      <c r="H258" s="62">
        <v>0</v>
      </c>
      <c r="I258" s="49">
        <v>0</v>
      </c>
      <c r="J258" s="62">
        <v>0</v>
      </c>
      <c r="K258" s="63">
        <v>0</v>
      </c>
      <c r="L258" s="63">
        <v>0</v>
      </c>
      <c r="M258" s="62">
        <v>0</v>
      </c>
      <c r="N258" s="51">
        <v>0</v>
      </c>
      <c r="O258" s="38"/>
    </row>
    <row r="259" spans="1:15" ht="15.75" x14ac:dyDescent="0.25">
      <c r="A259" s="81"/>
      <c r="B259" s="86" t="s">
        <v>17</v>
      </c>
      <c r="C259" s="88" t="s">
        <v>278</v>
      </c>
      <c r="D259" s="51">
        <v>14581.699999999999</v>
      </c>
      <c r="E259" s="62">
        <v>14581.699999999999</v>
      </c>
      <c r="F259" s="62">
        <v>12202.6</v>
      </c>
      <c r="G259" s="62">
        <v>289.60000000000002</v>
      </c>
      <c r="H259" s="62">
        <v>0</v>
      </c>
      <c r="I259" s="49">
        <v>3345.7</v>
      </c>
      <c r="J259" s="62">
        <v>3345.7</v>
      </c>
      <c r="K259" s="63">
        <v>1434.3</v>
      </c>
      <c r="L259" s="63">
        <v>229.5</v>
      </c>
      <c r="M259" s="62">
        <v>0</v>
      </c>
      <c r="N259" s="51">
        <v>17927.399999999998</v>
      </c>
      <c r="O259" s="38"/>
    </row>
    <row r="260" spans="1:15" ht="15.75" x14ac:dyDescent="0.25">
      <c r="A260" s="70"/>
      <c r="B260" s="86" t="s">
        <v>17</v>
      </c>
      <c r="C260" s="88" t="s">
        <v>279</v>
      </c>
      <c r="D260" s="51">
        <v>0</v>
      </c>
      <c r="E260" s="62">
        <v>0</v>
      </c>
      <c r="F260" s="62">
        <v>0</v>
      </c>
      <c r="G260" s="62">
        <v>0</v>
      </c>
      <c r="H260" s="62">
        <v>0</v>
      </c>
      <c r="I260" s="49">
        <v>0</v>
      </c>
      <c r="J260" s="62">
        <v>0</v>
      </c>
      <c r="K260" s="63">
        <v>0</v>
      </c>
      <c r="L260" s="63">
        <v>0</v>
      </c>
      <c r="M260" s="62">
        <v>0</v>
      </c>
      <c r="N260" s="51">
        <v>0</v>
      </c>
      <c r="O260" s="38"/>
    </row>
    <row r="261" spans="1:15" ht="15.75" x14ac:dyDescent="0.25">
      <c r="A261" s="70"/>
      <c r="B261" s="86" t="s">
        <v>17</v>
      </c>
      <c r="C261" s="88" t="s">
        <v>280</v>
      </c>
      <c r="D261" s="51">
        <v>0</v>
      </c>
      <c r="E261" s="62">
        <v>0</v>
      </c>
      <c r="F261" s="62">
        <v>0</v>
      </c>
      <c r="G261" s="62">
        <v>0</v>
      </c>
      <c r="H261" s="62">
        <v>0</v>
      </c>
      <c r="I261" s="49">
        <v>0</v>
      </c>
      <c r="J261" s="62">
        <v>0</v>
      </c>
      <c r="K261" s="63">
        <v>0</v>
      </c>
      <c r="L261" s="63">
        <v>0</v>
      </c>
      <c r="M261" s="62">
        <v>0</v>
      </c>
      <c r="N261" s="51">
        <v>0</v>
      </c>
      <c r="O261" s="38"/>
    </row>
    <row r="262" spans="1:15" ht="15.75" x14ac:dyDescent="0.25">
      <c r="A262" s="81"/>
      <c r="B262" s="86" t="s">
        <v>17</v>
      </c>
      <c r="C262" s="88" t="s">
        <v>281</v>
      </c>
      <c r="D262" s="51">
        <v>29151.100000000002</v>
      </c>
      <c r="E262" s="62">
        <v>29151.100000000002</v>
      </c>
      <c r="F262" s="62">
        <v>25043.8</v>
      </c>
      <c r="G262" s="62">
        <v>278.2</v>
      </c>
      <c r="H262" s="62">
        <v>0</v>
      </c>
      <c r="I262" s="49">
        <v>6399.3</v>
      </c>
      <c r="J262" s="62">
        <v>6399.3</v>
      </c>
      <c r="K262" s="63">
        <v>2873.5</v>
      </c>
      <c r="L262" s="63">
        <v>220.4</v>
      </c>
      <c r="M262" s="62">
        <v>0</v>
      </c>
      <c r="N262" s="51">
        <v>35550.400000000001</v>
      </c>
      <c r="O262" s="38"/>
    </row>
    <row r="263" spans="1:15" ht="15.75" x14ac:dyDescent="0.25">
      <c r="A263" s="81"/>
      <c r="B263" s="86" t="s">
        <v>17</v>
      </c>
      <c r="C263" s="88" t="s">
        <v>282</v>
      </c>
      <c r="D263" s="51">
        <v>0</v>
      </c>
      <c r="E263" s="62">
        <v>0</v>
      </c>
      <c r="F263" s="62">
        <v>0</v>
      </c>
      <c r="G263" s="62">
        <v>0</v>
      </c>
      <c r="H263" s="62">
        <v>0</v>
      </c>
      <c r="I263" s="49">
        <v>0</v>
      </c>
      <c r="J263" s="62">
        <v>0</v>
      </c>
      <c r="K263" s="63">
        <v>0</v>
      </c>
      <c r="L263" s="63">
        <v>0</v>
      </c>
      <c r="M263" s="62">
        <v>0</v>
      </c>
      <c r="N263" s="51">
        <v>0</v>
      </c>
      <c r="O263" s="38"/>
    </row>
    <row r="264" spans="1:15" ht="15.75" x14ac:dyDescent="0.25">
      <c r="A264" s="70"/>
      <c r="B264" s="86" t="s">
        <v>17</v>
      </c>
      <c r="C264" s="88" t="s">
        <v>283</v>
      </c>
      <c r="D264" s="51">
        <v>0</v>
      </c>
      <c r="E264" s="62">
        <v>0</v>
      </c>
      <c r="F264" s="62">
        <v>0</v>
      </c>
      <c r="G264" s="62">
        <v>0</v>
      </c>
      <c r="H264" s="62">
        <v>0</v>
      </c>
      <c r="I264" s="49">
        <v>0</v>
      </c>
      <c r="J264" s="62">
        <v>0</v>
      </c>
      <c r="K264" s="63">
        <v>0</v>
      </c>
      <c r="L264" s="63">
        <v>0</v>
      </c>
      <c r="M264" s="62">
        <v>0</v>
      </c>
      <c r="N264" s="51">
        <v>0</v>
      </c>
      <c r="O264" s="38"/>
    </row>
    <row r="265" spans="1:15" ht="15.75" x14ac:dyDescent="0.25">
      <c r="A265" s="70"/>
      <c r="B265" s="86" t="s">
        <v>17</v>
      </c>
      <c r="C265" s="88" t="s">
        <v>284</v>
      </c>
      <c r="D265" s="51">
        <v>7882.2</v>
      </c>
      <c r="E265" s="62">
        <v>7882.2</v>
      </c>
      <c r="F265" s="62">
        <v>6490.7</v>
      </c>
      <c r="G265" s="62">
        <v>197</v>
      </c>
      <c r="H265" s="62">
        <v>0</v>
      </c>
      <c r="I265" s="49">
        <v>1812</v>
      </c>
      <c r="J265" s="62">
        <v>1812</v>
      </c>
      <c r="K265" s="63">
        <v>758.6</v>
      </c>
      <c r="L265" s="63">
        <v>156.1</v>
      </c>
      <c r="M265" s="62">
        <v>0</v>
      </c>
      <c r="N265" s="51">
        <v>9694.2000000000007</v>
      </c>
      <c r="O265" s="38"/>
    </row>
    <row r="266" spans="1:15" ht="15.75" x14ac:dyDescent="0.25">
      <c r="A266" s="81"/>
      <c r="B266" s="86" t="s">
        <v>17</v>
      </c>
      <c r="C266" s="88" t="s">
        <v>285</v>
      </c>
      <c r="D266" s="51">
        <v>16681.3</v>
      </c>
      <c r="E266" s="62">
        <v>16681.3</v>
      </c>
      <c r="F266" s="62">
        <v>14007</v>
      </c>
      <c r="G266" s="62">
        <v>340.9</v>
      </c>
      <c r="H266" s="62">
        <v>0</v>
      </c>
      <c r="I266" s="49">
        <v>3821</v>
      </c>
      <c r="J266" s="62">
        <v>3821</v>
      </c>
      <c r="K266" s="63">
        <v>1643.7</v>
      </c>
      <c r="L266" s="63">
        <v>270.10000000000002</v>
      </c>
      <c r="M266" s="62">
        <v>0</v>
      </c>
      <c r="N266" s="51">
        <v>20502.3</v>
      </c>
      <c r="O266" s="38"/>
    </row>
    <row r="267" spans="1:15" ht="15.75" x14ac:dyDescent="0.25">
      <c r="A267" s="70"/>
      <c r="B267" s="86" t="s">
        <v>17</v>
      </c>
      <c r="C267" s="88" t="s">
        <v>286</v>
      </c>
      <c r="D267" s="51">
        <v>19081.3</v>
      </c>
      <c r="E267" s="62">
        <v>19081.3</v>
      </c>
      <c r="F267" s="62">
        <v>16173.6</v>
      </c>
      <c r="G267" s="62">
        <v>322.5</v>
      </c>
      <c r="H267" s="62">
        <v>0</v>
      </c>
      <c r="I267" s="49">
        <v>4312.1000000000004</v>
      </c>
      <c r="J267" s="62">
        <v>4312.1000000000004</v>
      </c>
      <c r="K267" s="63">
        <v>1888.3</v>
      </c>
      <c r="L267" s="63">
        <v>255.5</v>
      </c>
      <c r="M267" s="62">
        <v>0</v>
      </c>
      <c r="N267" s="51">
        <v>23393.4</v>
      </c>
      <c r="O267" s="38"/>
    </row>
    <row r="268" spans="1:15" ht="15.75" x14ac:dyDescent="0.25">
      <c r="A268" s="70"/>
      <c r="B268" s="86" t="s">
        <v>17</v>
      </c>
      <c r="C268" s="88" t="s">
        <v>287</v>
      </c>
      <c r="D268" s="51">
        <v>35919.5</v>
      </c>
      <c r="E268" s="62">
        <v>35919.5</v>
      </c>
      <c r="F268" s="62">
        <v>30944.3</v>
      </c>
      <c r="G268" s="62">
        <v>318</v>
      </c>
      <c r="H268" s="62">
        <v>0</v>
      </c>
      <c r="I268" s="49">
        <v>7940.8</v>
      </c>
      <c r="J268" s="62">
        <v>7940.8</v>
      </c>
      <c r="K268" s="63">
        <v>3600.3</v>
      </c>
      <c r="L268" s="63">
        <v>252</v>
      </c>
      <c r="M268" s="62">
        <v>0</v>
      </c>
      <c r="N268" s="51">
        <v>43860.3</v>
      </c>
      <c r="O268" s="38"/>
    </row>
    <row r="269" spans="1:15" ht="15.75" x14ac:dyDescent="0.25">
      <c r="A269" s="70"/>
      <c r="B269" s="86" t="s">
        <v>17</v>
      </c>
      <c r="C269" s="88" t="s">
        <v>288</v>
      </c>
      <c r="D269" s="51">
        <v>0</v>
      </c>
      <c r="E269" s="62">
        <v>0</v>
      </c>
      <c r="F269" s="62">
        <v>0</v>
      </c>
      <c r="G269" s="62">
        <v>0</v>
      </c>
      <c r="H269" s="62">
        <v>0</v>
      </c>
      <c r="I269" s="49">
        <v>0</v>
      </c>
      <c r="J269" s="62">
        <v>0</v>
      </c>
      <c r="K269" s="63">
        <v>0</v>
      </c>
      <c r="L269" s="63">
        <v>0</v>
      </c>
      <c r="M269" s="62">
        <v>0</v>
      </c>
      <c r="N269" s="51">
        <v>0</v>
      </c>
      <c r="O269" s="38"/>
    </row>
    <row r="270" spans="1:15" ht="15.75" x14ac:dyDescent="0.25">
      <c r="A270" s="81"/>
      <c r="B270" s="86" t="s">
        <v>17</v>
      </c>
      <c r="C270" s="88" t="s">
        <v>289</v>
      </c>
      <c r="D270" s="51">
        <v>20097.2</v>
      </c>
      <c r="E270" s="62">
        <v>20097.2</v>
      </c>
      <c r="F270" s="62">
        <v>17162.5</v>
      </c>
      <c r="G270" s="62">
        <v>200.1</v>
      </c>
      <c r="H270" s="62">
        <v>0</v>
      </c>
      <c r="I270" s="49">
        <v>4427.1000000000004</v>
      </c>
      <c r="J270" s="62">
        <v>4427.1000000000004</v>
      </c>
      <c r="K270" s="63">
        <v>1997.1</v>
      </c>
      <c r="L270" s="63">
        <v>158.6</v>
      </c>
      <c r="M270" s="62">
        <v>0</v>
      </c>
      <c r="N270" s="51">
        <v>24524.300000000003</v>
      </c>
      <c r="O270" s="38"/>
    </row>
    <row r="271" spans="1:15" ht="15.75" x14ac:dyDescent="0.25">
      <c r="A271" s="70"/>
      <c r="B271" s="86" t="s">
        <v>17</v>
      </c>
      <c r="C271" s="88" t="s">
        <v>290</v>
      </c>
      <c r="D271" s="51">
        <v>0</v>
      </c>
      <c r="E271" s="62">
        <v>0</v>
      </c>
      <c r="F271" s="62">
        <v>0</v>
      </c>
      <c r="G271" s="62">
        <v>0</v>
      </c>
      <c r="H271" s="62">
        <v>0</v>
      </c>
      <c r="I271" s="49">
        <v>0</v>
      </c>
      <c r="J271" s="62">
        <v>0</v>
      </c>
      <c r="K271" s="63">
        <v>0</v>
      </c>
      <c r="L271" s="63">
        <v>0</v>
      </c>
      <c r="M271" s="62">
        <v>0</v>
      </c>
      <c r="N271" s="51">
        <v>0</v>
      </c>
      <c r="O271" s="38"/>
    </row>
    <row r="272" spans="1:15" ht="15.75" x14ac:dyDescent="0.25">
      <c r="A272" s="81"/>
      <c r="B272" s="86"/>
      <c r="C272" s="88"/>
      <c r="D272" s="51"/>
      <c r="E272" s="62"/>
      <c r="F272" s="94"/>
      <c r="G272" s="62"/>
      <c r="H272" s="94"/>
      <c r="I272" s="49"/>
      <c r="J272" s="94"/>
      <c r="K272" s="94"/>
      <c r="L272" s="94"/>
      <c r="M272" s="94"/>
      <c r="N272" s="51"/>
      <c r="O272" s="38"/>
    </row>
    <row r="273" spans="1:15" ht="39" x14ac:dyDescent="0.25">
      <c r="A273" s="79"/>
      <c r="B273" s="95"/>
      <c r="C273" s="82" t="s">
        <v>291</v>
      </c>
      <c r="D273" s="73">
        <v>449348.5</v>
      </c>
      <c r="E273" s="73">
        <v>449348.5</v>
      </c>
      <c r="F273" s="73">
        <v>386463.39999999997</v>
      </c>
      <c r="G273" s="73">
        <v>2902.4000000000005</v>
      </c>
      <c r="H273" s="73">
        <v>0</v>
      </c>
      <c r="I273" s="73">
        <v>96640.4</v>
      </c>
      <c r="J273" s="73">
        <v>96640.4</v>
      </c>
      <c r="K273" s="73">
        <v>43910.299999999996</v>
      </c>
      <c r="L273" s="73">
        <v>2299.7999999999997</v>
      </c>
      <c r="M273" s="73">
        <v>0</v>
      </c>
      <c r="N273" s="73">
        <v>545988.9</v>
      </c>
      <c r="O273" s="38"/>
    </row>
    <row r="274" spans="1:15" ht="15.75" x14ac:dyDescent="0.25">
      <c r="A274" s="81"/>
      <c r="B274" s="86"/>
      <c r="C274" s="88"/>
      <c r="D274" s="49"/>
      <c r="E274" s="62"/>
      <c r="F274" s="94"/>
      <c r="G274" s="62"/>
      <c r="H274" s="94"/>
      <c r="I274" s="49"/>
      <c r="J274" s="94"/>
      <c r="K274" s="94"/>
      <c r="L274" s="94"/>
      <c r="M274" s="94"/>
      <c r="N274" s="49"/>
      <c r="O274" s="38"/>
    </row>
    <row r="275" spans="1:15" ht="15.75" x14ac:dyDescent="0.25">
      <c r="A275" s="81"/>
      <c r="B275" s="71" t="s">
        <v>17</v>
      </c>
      <c r="C275" s="88" t="s">
        <v>292</v>
      </c>
      <c r="D275" s="51">
        <v>8978.2000000000007</v>
      </c>
      <c r="E275" s="62">
        <v>8978.2000000000007</v>
      </c>
      <c r="F275" s="62">
        <v>7359.1</v>
      </c>
      <c r="G275" s="62">
        <v>0</v>
      </c>
      <c r="H275" s="62">
        <v>0</v>
      </c>
      <c r="I275" s="49">
        <v>0</v>
      </c>
      <c r="J275" s="62">
        <v>0</v>
      </c>
      <c r="K275" s="63">
        <v>0</v>
      </c>
      <c r="L275" s="63">
        <v>0</v>
      </c>
      <c r="M275" s="62">
        <v>0</v>
      </c>
      <c r="N275" s="51">
        <v>8978.2000000000007</v>
      </c>
      <c r="O275" s="38"/>
    </row>
    <row r="276" spans="1:15" ht="15.75" x14ac:dyDescent="0.25">
      <c r="A276" s="55"/>
      <c r="B276" s="56" t="s">
        <v>17</v>
      </c>
      <c r="C276" s="69" t="s">
        <v>293</v>
      </c>
      <c r="D276" s="51">
        <v>62127.5</v>
      </c>
      <c r="E276" s="62">
        <v>62127.5</v>
      </c>
      <c r="F276" s="62">
        <v>54551.3</v>
      </c>
      <c r="G276" s="62">
        <v>231.9</v>
      </c>
      <c r="H276" s="62">
        <v>0</v>
      </c>
      <c r="I276" s="49">
        <v>13074.8</v>
      </c>
      <c r="J276" s="62">
        <v>13074.8</v>
      </c>
      <c r="K276" s="63">
        <v>6400.6</v>
      </c>
      <c r="L276" s="63">
        <v>183.7</v>
      </c>
      <c r="M276" s="62">
        <v>0</v>
      </c>
      <c r="N276" s="51">
        <v>75202.3</v>
      </c>
      <c r="O276" s="38"/>
    </row>
    <row r="277" spans="1:15" ht="15.75" x14ac:dyDescent="0.25">
      <c r="A277" s="55"/>
      <c r="B277" s="56" t="s">
        <v>17</v>
      </c>
      <c r="C277" s="69" t="s">
        <v>294</v>
      </c>
      <c r="D277" s="51">
        <v>58069.7</v>
      </c>
      <c r="E277" s="62">
        <v>58069.7</v>
      </c>
      <c r="F277" s="62">
        <v>49733.9</v>
      </c>
      <c r="G277" s="62">
        <v>314.3</v>
      </c>
      <c r="H277" s="62">
        <v>0</v>
      </c>
      <c r="I277" s="49">
        <v>12808.9</v>
      </c>
      <c r="J277" s="62">
        <v>12808.9</v>
      </c>
      <c r="K277" s="63">
        <v>5827.9</v>
      </c>
      <c r="L277" s="63">
        <v>249.1</v>
      </c>
      <c r="M277" s="62">
        <v>0</v>
      </c>
      <c r="N277" s="51">
        <v>70878.599999999991</v>
      </c>
      <c r="O277" s="38"/>
    </row>
    <row r="278" spans="1:15" ht="15.75" x14ac:dyDescent="0.25">
      <c r="A278" s="70"/>
      <c r="B278" s="86" t="s">
        <v>17</v>
      </c>
      <c r="C278" s="88" t="s">
        <v>295</v>
      </c>
      <c r="D278" s="51">
        <v>19718.800000000003</v>
      </c>
      <c r="E278" s="62">
        <v>19718.800000000003</v>
      </c>
      <c r="F278" s="62">
        <v>16768.599999999999</v>
      </c>
      <c r="G278" s="62">
        <v>169.5</v>
      </c>
      <c r="H278" s="62">
        <v>0</v>
      </c>
      <c r="I278" s="49">
        <v>4409.3999999999996</v>
      </c>
      <c r="J278" s="62">
        <v>4409.3999999999996</v>
      </c>
      <c r="K278" s="63">
        <v>1939.1</v>
      </c>
      <c r="L278" s="63">
        <v>134.30000000000001</v>
      </c>
      <c r="M278" s="62">
        <v>0</v>
      </c>
      <c r="N278" s="51">
        <v>24128.200000000004</v>
      </c>
      <c r="O278" s="38"/>
    </row>
    <row r="279" spans="1:15" ht="15.75" x14ac:dyDescent="0.25">
      <c r="A279" s="81"/>
      <c r="B279" s="86" t="s">
        <v>17</v>
      </c>
      <c r="C279" s="88" t="s">
        <v>296</v>
      </c>
      <c r="D279" s="51">
        <v>16818.399999999998</v>
      </c>
      <c r="E279" s="62">
        <v>16818.399999999998</v>
      </c>
      <c r="F279" s="62">
        <v>14321.7</v>
      </c>
      <c r="G279" s="62">
        <v>189.4</v>
      </c>
      <c r="H279" s="62">
        <v>0</v>
      </c>
      <c r="I279" s="49">
        <v>3810.2</v>
      </c>
      <c r="J279" s="62">
        <v>3810.2</v>
      </c>
      <c r="K279" s="63">
        <v>1655.7</v>
      </c>
      <c r="L279" s="63">
        <v>150.1</v>
      </c>
      <c r="M279" s="62">
        <v>0</v>
      </c>
      <c r="N279" s="51">
        <v>20628.599999999999</v>
      </c>
      <c r="O279" s="38"/>
    </row>
    <row r="280" spans="1:15" ht="15.75" x14ac:dyDescent="0.25">
      <c r="A280" s="70"/>
      <c r="B280" s="86" t="s">
        <v>17</v>
      </c>
      <c r="C280" s="88" t="s">
        <v>297</v>
      </c>
      <c r="D280" s="51">
        <v>22816.9</v>
      </c>
      <c r="E280" s="62">
        <v>22816.9</v>
      </c>
      <c r="F280" s="62">
        <v>19614.399999999998</v>
      </c>
      <c r="G280" s="62">
        <v>178.7</v>
      </c>
      <c r="H280" s="62">
        <v>0</v>
      </c>
      <c r="I280" s="49">
        <v>5128.8</v>
      </c>
      <c r="J280" s="62">
        <v>5128.8</v>
      </c>
      <c r="K280" s="63">
        <v>2267.4</v>
      </c>
      <c r="L280" s="63">
        <v>141.69999999999999</v>
      </c>
      <c r="M280" s="62">
        <v>0</v>
      </c>
      <c r="N280" s="51">
        <v>27945.7</v>
      </c>
      <c r="O280" s="38"/>
    </row>
    <row r="281" spans="1:15" ht="15.75" x14ac:dyDescent="0.25">
      <c r="A281" s="70"/>
      <c r="B281" s="86" t="s">
        <v>17</v>
      </c>
      <c r="C281" s="88" t="s">
        <v>298</v>
      </c>
      <c r="D281" s="51">
        <v>16107.3</v>
      </c>
      <c r="E281" s="62">
        <v>16107.3</v>
      </c>
      <c r="F281" s="62">
        <v>13765.3</v>
      </c>
      <c r="G281" s="62">
        <v>100.3</v>
      </c>
      <c r="H281" s="62">
        <v>0</v>
      </c>
      <c r="I281" s="49">
        <v>3590.8</v>
      </c>
      <c r="J281" s="62">
        <v>3590.8</v>
      </c>
      <c r="K281" s="63">
        <v>1590.5</v>
      </c>
      <c r="L281" s="63">
        <v>79.400000000000006</v>
      </c>
      <c r="M281" s="62">
        <v>0</v>
      </c>
      <c r="N281" s="51">
        <v>19698.099999999999</v>
      </c>
      <c r="O281" s="38"/>
    </row>
    <row r="282" spans="1:15" ht="15.75" x14ac:dyDescent="0.25">
      <c r="A282" s="81"/>
      <c r="B282" s="86" t="s">
        <v>17</v>
      </c>
      <c r="C282" s="88" t="s">
        <v>299</v>
      </c>
      <c r="D282" s="51">
        <v>20682.599999999999</v>
      </c>
      <c r="E282" s="62">
        <v>20682.599999999999</v>
      </c>
      <c r="F282" s="62">
        <v>17695.100000000002</v>
      </c>
      <c r="G282" s="62">
        <v>205.9</v>
      </c>
      <c r="H282" s="62">
        <v>0</v>
      </c>
      <c r="I282" s="49">
        <v>4608.3999999999996</v>
      </c>
      <c r="J282" s="62">
        <v>4608.3999999999996</v>
      </c>
      <c r="K282" s="63">
        <v>2040.3</v>
      </c>
      <c r="L282" s="63">
        <v>163.1</v>
      </c>
      <c r="M282" s="62">
        <v>0</v>
      </c>
      <c r="N282" s="51">
        <v>25291</v>
      </c>
      <c r="O282" s="38"/>
    </row>
    <row r="283" spans="1:15" ht="15.75" x14ac:dyDescent="0.25">
      <c r="A283" s="70"/>
      <c r="B283" s="86" t="s">
        <v>17</v>
      </c>
      <c r="C283" s="88" t="s">
        <v>300</v>
      </c>
      <c r="D283" s="51">
        <v>19296.900000000001</v>
      </c>
      <c r="E283" s="62">
        <v>19296.900000000001</v>
      </c>
      <c r="F283" s="62">
        <v>16440.100000000002</v>
      </c>
      <c r="G283" s="62">
        <v>156.69999999999999</v>
      </c>
      <c r="H283" s="62">
        <v>0</v>
      </c>
      <c r="I283" s="49">
        <v>4295.1000000000004</v>
      </c>
      <c r="J283" s="62">
        <v>4295.1000000000004</v>
      </c>
      <c r="K283" s="63">
        <v>1899.6</v>
      </c>
      <c r="L283" s="63">
        <v>124.1</v>
      </c>
      <c r="M283" s="62">
        <v>0</v>
      </c>
      <c r="N283" s="51">
        <v>23592</v>
      </c>
      <c r="O283" s="38"/>
    </row>
    <row r="284" spans="1:15" ht="15.75" x14ac:dyDescent="0.25">
      <c r="A284" s="70"/>
      <c r="B284" s="86" t="s">
        <v>17</v>
      </c>
      <c r="C284" s="88" t="s">
        <v>301</v>
      </c>
      <c r="D284" s="51">
        <v>16078.499999999998</v>
      </c>
      <c r="E284" s="62">
        <v>16078.499999999998</v>
      </c>
      <c r="F284" s="62">
        <v>13696.6</v>
      </c>
      <c r="G284" s="62">
        <v>176.2</v>
      </c>
      <c r="H284" s="62">
        <v>0</v>
      </c>
      <c r="I284" s="49">
        <v>3635.7</v>
      </c>
      <c r="J284" s="62">
        <v>3635.7</v>
      </c>
      <c r="K284" s="63">
        <v>1582.7</v>
      </c>
      <c r="L284" s="63">
        <v>139.6</v>
      </c>
      <c r="M284" s="62">
        <v>0</v>
      </c>
      <c r="N284" s="51">
        <v>19714.199999999997</v>
      </c>
      <c r="O284" s="38"/>
    </row>
    <row r="285" spans="1:15" ht="15.75" x14ac:dyDescent="0.25">
      <c r="A285" s="81"/>
      <c r="B285" s="86" t="s">
        <v>17</v>
      </c>
      <c r="C285" s="88" t="s">
        <v>302</v>
      </c>
      <c r="D285" s="51">
        <v>15718.699999999999</v>
      </c>
      <c r="E285" s="62">
        <v>15718.699999999999</v>
      </c>
      <c r="F285" s="62">
        <v>13421.4</v>
      </c>
      <c r="G285" s="62">
        <v>74</v>
      </c>
      <c r="H285" s="62">
        <v>0</v>
      </c>
      <c r="I285" s="49">
        <v>3485.2</v>
      </c>
      <c r="J285" s="62">
        <v>3485.2</v>
      </c>
      <c r="K285" s="63">
        <v>1551.9</v>
      </c>
      <c r="L285" s="63">
        <v>58.6</v>
      </c>
      <c r="M285" s="62">
        <v>0</v>
      </c>
      <c r="N285" s="51">
        <v>19203.899999999998</v>
      </c>
      <c r="O285" s="38"/>
    </row>
    <row r="286" spans="1:15" ht="15.75" x14ac:dyDescent="0.25">
      <c r="A286" s="70"/>
      <c r="B286" s="71" t="s">
        <v>17</v>
      </c>
      <c r="C286" s="85" t="s">
        <v>303</v>
      </c>
      <c r="D286" s="51">
        <v>89193.8</v>
      </c>
      <c r="E286" s="62">
        <v>89193.8</v>
      </c>
      <c r="F286" s="62">
        <v>77646.100000000006</v>
      </c>
      <c r="G286" s="62">
        <v>257.3</v>
      </c>
      <c r="H286" s="62">
        <v>0</v>
      </c>
      <c r="I286" s="49">
        <v>19348.099999999999</v>
      </c>
      <c r="J286" s="62">
        <v>19348.099999999999</v>
      </c>
      <c r="K286" s="63">
        <v>8929.2000000000007</v>
      </c>
      <c r="L286" s="63">
        <v>203.9</v>
      </c>
      <c r="M286" s="62">
        <v>0</v>
      </c>
      <c r="N286" s="51">
        <v>108541.9</v>
      </c>
      <c r="O286" s="38"/>
    </row>
    <row r="287" spans="1:15" ht="15.75" x14ac:dyDescent="0.25">
      <c r="A287" s="81"/>
      <c r="B287" s="86" t="s">
        <v>17</v>
      </c>
      <c r="C287" s="88" t="s">
        <v>304</v>
      </c>
      <c r="D287" s="51">
        <v>46654.8</v>
      </c>
      <c r="E287" s="62">
        <v>46654.8</v>
      </c>
      <c r="F287" s="62">
        <v>39767</v>
      </c>
      <c r="G287" s="62">
        <v>588.20000000000005</v>
      </c>
      <c r="H287" s="62">
        <v>0</v>
      </c>
      <c r="I287" s="49">
        <v>10375.200000000001</v>
      </c>
      <c r="J287" s="62">
        <v>10375.200000000001</v>
      </c>
      <c r="K287" s="63">
        <v>4579.2</v>
      </c>
      <c r="L287" s="63">
        <v>466.1</v>
      </c>
      <c r="M287" s="62">
        <v>0</v>
      </c>
      <c r="N287" s="51">
        <v>57030</v>
      </c>
      <c r="O287" s="38"/>
    </row>
    <row r="288" spans="1:15" ht="15.75" x14ac:dyDescent="0.25">
      <c r="A288" s="70"/>
      <c r="B288" s="86" t="s">
        <v>17</v>
      </c>
      <c r="C288" s="88" t="s">
        <v>305</v>
      </c>
      <c r="D288" s="51">
        <v>37086.399999999994</v>
      </c>
      <c r="E288" s="62">
        <v>37086.399999999994</v>
      </c>
      <c r="F288" s="62">
        <v>31682.800000000003</v>
      </c>
      <c r="G288" s="62">
        <v>260</v>
      </c>
      <c r="H288" s="62">
        <v>0</v>
      </c>
      <c r="I288" s="49">
        <v>8069.8</v>
      </c>
      <c r="J288" s="62">
        <v>8069.8</v>
      </c>
      <c r="K288" s="63">
        <v>3646.2</v>
      </c>
      <c r="L288" s="63">
        <v>206.1</v>
      </c>
      <c r="M288" s="62">
        <v>0</v>
      </c>
      <c r="N288" s="51">
        <v>45156.2</v>
      </c>
      <c r="O288" s="38"/>
    </row>
    <row r="289" spans="1:15" ht="15.75" x14ac:dyDescent="0.25">
      <c r="A289" s="81"/>
      <c r="B289" s="86"/>
      <c r="C289" s="88"/>
      <c r="D289" s="51"/>
      <c r="E289" s="62"/>
      <c r="F289" s="62"/>
      <c r="G289" s="62"/>
      <c r="H289" s="63"/>
      <c r="I289" s="49"/>
      <c r="J289" s="62"/>
      <c r="K289" s="63"/>
      <c r="L289" s="63"/>
      <c r="M289" s="62"/>
      <c r="N289" s="51"/>
      <c r="O289" s="38"/>
    </row>
    <row r="290" spans="1:15" ht="15.75" x14ac:dyDescent="0.25">
      <c r="A290" s="81"/>
      <c r="B290" s="86"/>
      <c r="C290" s="88"/>
      <c r="D290" s="49"/>
      <c r="E290" s="62"/>
      <c r="F290" s="94"/>
      <c r="G290" s="62"/>
      <c r="H290" s="94"/>
      <c r="I290" s="49"/>
      <c r="J290" s="94"/>
      <c r="K290" s="94"/>
      <c r="L290" s="94"/>
      <c r="M290" s="94"/>
      <c r="N290" s="49"/>
      <c r="O290" s="38"/>
    </row>
    <row r="291" spans="1:15" ht="39" x14ac:dyDescent="0.25">
      <c r="A291" s="79"/>
      <c r="B291" s="95"/>
      <c r="C291" s="82" t="s">
        <v>306</v>
      </c>
      <c r="D291" s="73">
        <v>262583.7</v>
      </c>
      <c r="E291" s="73">
        <v>262583.7</v>
      </c>
      <c r="F291" s="73">
        <v>222361.60000000001</v>
      </c>
      <c r="G291" s="73">
        <v>3340.5</v>
      </c>
      <c r="H291" s="73">
        <v>0</v>
      </c>
      <c r="I291" s="73">
        <v>56762.200000000004</v>
      </c>
      <c r="J291" s="73">
        <v>56762.200000000004</v>
      </c>
      <c r="K291" s="73">
        <v>24959.899999999998</v>
      </c>
      <c r="L291" s="73">
        <v>2555.6999999999998</v>
      </c>
      <c r="M291" s="73">
        <v>0</v>
      </c>
      <c r="N291" s="73">
        <v>319345.89999999997</v>
      </c>
      <c r="O291" s="38"/>
    </row>
    <row r="292" spans="1:15" ht="15.75" x14ac:dyDescent="0.25">
      <c r="A292" s="81"/>
      <c r="B292" s="86"/>
      <c r="C292" s="88"/>
      <c r="D292" s="49"/>
      <c r="E292" s="62"/>
      <c r="F292" s="94"/>
      <c r="G292" s="62"/>
      <c r="H292" s="94"/>
      <c r="I292" s="49"/>
      <c r="J292" s="94"/>
      <c r="K292" s="94"/>
      <c r="L292" s="94"/>
      <c r="M292" s="94"/>
      <c r="N292" s="49"/>
      <c r="O292" s="38"/>
    </row>
    <row r="293" spans="1:15" ht="31.5" x14ac:dyDescent="0.25">
      <c r="A293" s="81"/>
      <c r="B293" s="71" t="s">
        <v>17</v>
      </c>
      <c r="C293" s="88" t="s">
        <v>307</v>
      </c>
      <c r="D293" s="51">
        <v>6305.7</v>
      </c>
      <c r="E293" s="62">
        <v>6305.7</v>
      </c>
      <c r="F293" s="62">
        <v>5073.7</v>
      </c>
      <c r="G293" s="62">
        <v>115.7</v>
      </c>
      <c r="H293" s="62">
        <v>0</v>
      </c>
      <c r="I293" s="49">
        <v>0</v>
      </c>
      <c r="J293" s="62">
        <v>0</v>
      </c>
      <c r="K293" s="63">
        <v>0</v>
      </c>
      <c r="L293" s="63">
        <v>0</v>
      </c>
      <c r="M293" s="62">
        <v>0</v>
      </c>
      <c r="N293" s="51">
        <v>6305.7</v>
      </c>
      <c r="O293" s="38"/>
    </row>
    <row r="294" spans="1:15" ht="15.75" x14ac:dyDescent="0.25">
      <c r="A294" s="55"/>
      <c r="B294" s="56" t="s">
        <v>17</v>
      </c>
      <c r="C294" s="69" t="s">
        <v>308</v>
      </c>
      <c r="D294" s="51">
        <v>21857.999999999996</v>
      </c>
      <c r="E294" s="62">
        <v>21857.999999999996</v>
      </c>
      <c r="F294" s="62">
        <v>18790.5</v>
      </c>
      <c r="G294" s="62">
        <v>117.4</v>
      </c>
      <c r="H294" s="62">
        <v>0</v>
      </c>
      <c r="I294" s="49">
        <v>4850</v>
      </c>
      <c r="J294" s="62">
        <v>4850</v>
      </c>
      <c r="K294" s="63">
        <v>2192</v>
      </c>
      <c r="L294" s="63">
        <v>93</v>
      </c>
      <c r="M294" s="62">
        <v>0</v>
      </c>
      <c r="N294" s="51">
        <v>26707.999999999996</v>
      </c>
      <c r="O294" s="38"/>
    </row>
    <row r="295" spans="1:15" ht="15.75" x14ac:dyDescent="0.25">
      <c r="A295" s="55"/>
      <c r="B295" s="56" t="s">
        <v>17</v>
      </c>
      <c r="C295" s="69" t="s">
        <v>309</v>
      </c>
      <c r="D295" s="51">
        <v>27658.3</v>
      </c>
      <c r="E295" s="62">
        <v>27658.3</v>
      </c>
      <c r="F295" s="62">
        <v>23421.5</v>
      </c>
      <c r="G295" s="62">
        <v>160.69999999999999</v>
      </c>
      <c r="H295" s="62">
        <v>0</v>
      </c>
      <c r="I295" s="49">
        <v>6987.7</v>
      </c>
      <c r="J295" s="62">
        <v>6987.7</v>
      </c>
      <c r="K295" s="63">
        <v>2868.9</v>
      </c>
      <c r="L295" s="63">
        <v>127.4</v>
      </c>
      <c r="M295" s="62">
        <v>0</v>
      </c>
      <c r="N295" s="51">
        <v>34646</v>
      </c>
      <c r="O295" s="38"/>
    </row>
    <row r="296" spans="1:15" ht="15.75" x14ac:dyDescent="0.25">
      <c r="A296" s="70"/>
      <c r="B296" s="86" t="s">
        <v>17</v>
      </c>
      <c r="C296" s="88" t="s">
        <v>310</v>
      </c>
      <c r="D296" s="51">
        <v>11979.999999999998</v>
      </c>
      <c r="E296" s="62">
        <v>11979.999999999998</v>
      </c>
      <c r="F296" s="62">
        <v>9910.6</v>
      </c>
      <c r="G296" s="62">
        <v>243.8</v>
      </c>
      <c r="H296" s="62">
        <v>0</v>
      </c>
      <c r="I296" s="49">
        <v>2600.4</v>
      </c>
      <c r="J296" s="62">
        <v>2600.4</v>
      </c>
      <c r="K296" s="63">
        <v>1111.7</v>
      </c>
      <c r="L296" s="63">
        <v>193.3</v>
      </c>
      <c r="M296" s="62">
        <v>0</v>
      </c>
      <c r="N296" s="51">
        <v>14580.399999999998</v>
      </c>
      <c r="O296" s="38"/>
    </row>
    <row r="297" spans="1:15" ht="15.75" x14ac:dyDescent="0.25">
      <c r="A297" s="81"/>
      <c r="B297" s="86" t="s">
        <v>17</v>
      </c>
      <c r="C297" s="88" t="s">
        <v>311</v>
      </c>
      <c r="D297" s="51">
        <v>22698.3</v>
      </c>
      <c r="E297" s="62">
        <v>22698.3</v>
      </c>
      <c r="F297" s="62">
        <v>19158.600000000002</v>
      </c>
      <c r="G297" s="62">
        <v>321.60000000000002</v>
      </c>
      <c r="H297" s="62">
        <v>0</v>
      </c>
      <c r="I297" s="49">
        <v>4862.8999999999996</v>
      </c>
      <c r="J297" s="62">
        <v>4862.8999999999996</v>
      </c>
      <c r="K297" s="63">
        <v>2155.1</v>
      </c>
      <c r="L297" s="63">
        <v>254.9</v>
      </c>
      <c r="M297" s="62">
        <v>0</v>
      </c>
      <c r="N297" s="51">
        <v>27561.199999999997</v>
      </c>
      <c r="O297" s="38"/>
    </row>
    <row r="298" spans="1:15" ht="15.75" x14ac:dyDescent="0.25">
      <c r="A298" s="70"/>
      <c r="B298" s="86" t="s">
        <v>17</v>
      </c>
      <c r="C298" s="88" t="s">
        <v>312</v>
      </c>
      <c r="D298" s="51">
        <v>16513.7</v>
      </c>
      <c r="E298" s="62">
        <v>16513.7</v>
      </c>
      <c r="F298" s="62">
        <v>13821.6</v>
      </c>
      <c r="G298" s="62">
        <v>359</v>
      </c>
      <c r="H298" s="62">
        <v>0</v>
      </c>
      <c r="I298" s="49">
        <v>3566.9</v>
      </c>
      <c r="J298" s="62">
        <v>3566.9</v>
      </c>
      <c r="K298" s="63">
        <v>1545.3</v>
      </c>
      <c r="L298" s="63">
        <v>284.5</v>
      </c>
      <c r="M298" s="62">
        <v>0</v>
      </c>
      <c r="N298" s="51">
        <v>20080.600000000002</v>
      </c>
      <c r="O298" s="38"/>
    </row>
    <row r="299" spans="1:15" ht="15.75" x14ac:dyDescent="0.25">
      <c r="A299" s="81"/>
      <c r="B299" s="86" t="s">
        <v>17</v>
      </c>
      <c r="C299" s="88" t="s">
        <v>313</v>
      </c>
      <c r="D299" s="51">
        <v>29861.1</v>
      </c>
      <c r="E299" s="62">
        <v>29861.1</v>
      </c>
      <c r="F299" s="62">
        <v>25562.3</v>
      </c>
      <c r="G299" s="62">
        <v>377.6</v>
      </c>
      <c r="H299" s="62">
        <v>0</v>
      </c>
      <c r="I299" s="49">
        <v>6602.7</v>
      </c>
      <c r="J299" s="62">
        <v>6602.7</v>
      </c>
      <c r="K299" s="63">
        <v>2929</v>
      </c>
      <c r="L299" s="63">
        <v>299.2</v>
      </c>
      <c r="M299" s="62">
        <v>0</v>
      </c>
      <c r="N299" s="51">
        <v>36463.799999999996</v>
      </c>
      <c r="O299" s="38"/>
    </row>
    <row r="300" spans="1:15" ht="15.75" x14ac:dyDescent="0.25">
      <c r="A300" s="70"/>
      <c r="B300" s="86" t="s">
        <v>17</v>
      </c>
      <c r="C300" s="88" t="s">
        <v>314</v>
      </c>
      <c r="D300" s="51">
        <v>8432.6</v>
      </c>
      <c r="E300" s="62">
        <v>8432.6</v>
      </c>
      <c r="F300" s="62">
        <v>6939.4</v>
      </c>
      <c r="G300" s="62">
        <v>236.8</v>
      </c>
      <c r="H300" s="62">
        <v>0</v>
      </c>
      <c r="I300" s="49">
        <v>1864</v>
      </c>
      <c r="J300" s="62">
        <v>1864</v>
      </c>
      <c r="K300" s="63">
        <v>775.1</v>
      </c>
      <c r="L300" s="63">
        <v>187.6</v>
      </c>
      <c r="M300" s="62">
        <v>0</v>
      </c>
      <c r="N300" s="51">
        <v>10296.6</v>
      </c>
      <c r="O300" s="38"/>
    </row>
    <row r="301" spans="1:15" ht="15.75" x14ac:dyDescent="0.25">
      <c r="A301" s="81"/>
      <c r="B301" s="86" t="s">
        <v>17</v>
      </c>
      <c r="C301" s="88" t="s">
        <v>315</v>
      </c>
      <c r="D301" s="51">
        <v>11541.6</v>
      </c>
      <c r="E301" s="62">
        <v>11541.6</v>
      </c>
      <c r="F301" s="62">
        <v>9470.1</v>
      </c>
      <c r="G301" s="62">
        <v>260.7</v>
      </c>
      <c r="H301" s="62">
        <v>0</v>
      </c>
      <c r="I301" s="49">
        <v>2469.5</v>
      </c>
      <c r="J301" s="62">
        <v>2469.5</v>
      </c>
      <c r="K301" s="63">
        <v>1052</v>
      </c>
      <c r="L301" s="63">
        <v>206.6</v>
      </c>
      <c r="M301" s="62">
        <v>0</v>
      </c>
      <c r="N301" s="51">
        <v>14011.1</v>
      </c>
      <c r="O301" s="38"/>
    </row>
    <row r="302" spans="1:15" ht="15.75" x14ac:dyDescent="0.25">
      <c r="A302" s="70"/>
      <c r="B302" s="71" t="s">
        <v>17</v>
      </c>
      <c r="C302" s="85" t="s">
        <v>316</v>
      </c>
      <c r="D302" s="51">
        <v>67842</v>
      </c>
      <c r="E302" s="62">
        <v>67842</v>
      </c>
      <c r="F302" s="62">
        <v>58899.6</v>
      </c>
      <c r="G302" s="62">
        <v>492.4</v>
      </c>
      <c r="H302" s="62">
        <v>0</v>
      </c>
      <c r="I302" s="49">
        <v>14805.4</v>
      </c>
      <c r="J302" s="62">
        <v>14805.4</v>
      </c>
      <c r="K302" s="63">
        <v>6774.8</v>
      </c>
      <c r="L302" s="63">
        <v>390.2</v>
      </c>
      <c r="M302" s="62">
        <v>0</v>
      </c>
      <c r="N302" s="51">
        <v>82647.399999999994</v>
      </c>
      <c r="O302" s="38"/>
    </row>
    <row r="303" spans="1:15" ht="15.75" x14ac:dyDescent="0.25">
      <c r="A303" s="81"/>
      <c r="B303" s="86" t="s">
        <v>17</v>
      </c>
      <c r="C303" s="88" t="s">
        <v>317</v>
      </c>
      <c r="D303" s="51">
        <v>37892.400000000001</v>
      </c>
      <c r="E303" s="62">
        <v>37892.400000000001</v>
      </c>
      <c r="F303" s="62">
        <v>31313.7</v>
      </c>
      <c r="G303" s="62">
        <v>654.79999999999995</v>
      </c>
      <c r="H303" s="62">
        <v>0</v>
      </c>
      <c r="I303" s="49">
        <v>8152.7</v>
      </c>
      <c r="J303" s="62">
        <v>8152.7</v>
      </c>
      <c r="K303" s="63">
        <v>3556</v>
      </c>
      <c r="L303" s="63">
        <v>519</v>
      </c>
      <c r="M303" s="62">
        <v>0</v>
      </c>
      <c r="N303" s="51">
        <v>46045.1</v>
      </c>
      <c r="O303" s="38"/>
    </row>
    <row r="304" spans="1:15" ht="15.75" x14ac:dyDescent="0.25">
      <c r="A304" s="81"/>
      <c r="B304" s="86"/>
      <c r="C304" s="88"/>
      <c r="D304" s="49"/>
      <c r="E304" s="62"/>
      <c r="F304" s="94"/>
      <c r="G304" s="62"/>
      <c r="H304" s="94"/>
      <c r="I304" s="49"/>
      <c r="J304" s="94"/>
      <c r="K304" s="94"/>
      <c r="L304" s="94"/>
      <c r="M304" s="94"/>
      <c r="N304" s="49"/>
      <c r="O304" s="38"/>
    </row>
    <row r="305" spans="1:15" ht="39" x14ac:dyDescent="0.25">
      <c r="A305" s="79"/>
      <c r="B305" s="95"/>
      <c r="C305" s="82" t="s">
        <v>318</v>
      </c>
      <c r="D305" s="73">
        <v>532745</v>
      </c>
      <c r="E305" s="73">
        <v>532745</v>
      </c>
      <c r="F305" s="73">
        <v>454796.39999999991</v>
      </c>
      <c r="G305" s="73">
        <v>5145</v>
      </c>
      <c r="H305" s="73">
        <v>0</v>
      </c>
      <c r="I305" s="73">
        <v>107899.2</v>
      </c>
      <c r="J305" s="73">
        <v>107899.2</v>
      </c>
      <c r="K305" s="73">
        <v>48470.299999999996</v>
      </c>
      <c r="L305" s="73">
        <v>3822.5</v>
      </c>
      <c r="M305" s="73">
        <v>0</v>
      </c>
      <c r="N305" s="73">
        <v>640644.20000000007</v>
      </c>
      <c r="O305" s="38"/>
    </row>
    <row r="306" spans="1:15" ht="15.75" x14ac:dyDescent="0.25">
      <c r="A306" s="81"/>
      <c r="B306" s="86"/>
      <c r="C306" s="88"/>
      <c r="D306" s="49"/>
      <c r="E306" s="62"/>
      <c r="F306" s="94"/>
      <c r="G306" s="62"/>
      <c r="H306" s="94"/>
      <c r="I306" s="49"/>
      <c r="J306" s="94"/>
      <c r="K306" s="94"/>
      <c r="L306" s="94"/>
      <c r="M306" s="94"/>
      <c r="N306" s="49"/>
      <c r="O306" s="38"/>
    </row>
    <row r="307" spans="1:15" ht="15.75" x14ac:dyDescent="0.25">
      <c r="A307" s="81"/>
      <c r="B307" s="71" t="s">
        <v>17</v>
      </c>
      <c r="C307" s="88" t="s">
        <v>319</v>
      </c>
      <c r="D307" s="51">
        <v>10517.1</v>
      </c>
      <c r="E307" s="62">
        <v>10517.1</v>
      </c>
      <c r="F307" s="62">
        <v>8356.7999999999993</v>
      </c>
      <c r="G307" s="62">
        <v>321.8</v>
      </c>
      <c r="H307" s="62">
        <v>0</v>
      </c>
      <c r="I307" s="49">
        <v>0</v>
      </c>
      <c r="J307" s="62">
        <v>0</v>
      </c>
      <c r="K307" s="63">
        <v>0</v>
      </c>
      <c r="L307" s="63">
        <v>0</v>
      </c>
      <c r="M307" s="62">
        <v>0</v>
      </c>
      <c r="N307" s="51">
        <v>10517.1</v>
      </c>
      <c r="O307" s="38"/>
    </row>
    <row r="308" spans="1:15" ht="15.75" x14ac:dyDescent="0.25">
      <c r="A308" s="55"/>
      <c r="B308" s="56" t="s">
        <v>17</v>
      </c>
      <c r="C308" s="69" t="s">
        <v>320</v>
      </c>
      <c r="D308" s="51">
        <v>56401.4</v>
      </c>
      <c r="E308" s="62">
        <v>56401.4</v>
      </c>
      <c r="F308" s="62">
        <v>48853.599999999999</v>
      </c>
      <c r="G308" s="62">
        <v>365.7</v>
      </c>
      <c r="H308" s="62">
        <v>0</v>
      </c>
      <c r="I308" s="49">
        <v>11765.4</v>
      </c>
      <c r="J308" s="62">
        <v>11765.4</v>
      </c>
      <c r="K308" s="63">
        <v>5545.8</v>
      </c>
      <c r="L308" s="63">
        <v>289.8</v>
      </c>
      <c r="M308" s="62">
        <v>0</v>
      </c>
      <c r="N308" s="51">
        <v>68166.8</v>
      </c>
      <c r="O308" s="38"/>
    </row>
    <row r="309" spans="1:15" ht="15.75" x14ac:dyDescent="0.25">
      <c r="A309" s="55"/>
      <c r="B309" s="56" t="s">
        <v>17</v>
      </c>
      <c r="C309" s="69" t="s">
        <v>321</v>
      </c>
      <c r="D309" s="51">
        <v>65985.8</v>
      </c>
      <c r="E309" s="62">
        <v>65985.8</v>
      </c>
      <c r="F309" s="62">
        <v>56372.6</v>
      </c>
      <c r="G309" s="62">
        <v>737.1</v>
      </c>
      <c r="H309" s="62">
        <v>0</v>
      </c>
      <c r="I309" s="49">
        <v>14785.5</v>
      </c>
      <c r="J309" s="62">
        <v>14785.5</v>
      </c>
      <c r="K309" s="63">
        <v>6637.8</v>
      </c>
      <c r="L309" s="63">
        <v>584.1</v>
      </c>
      <c r="M309" s="62">
        <v>0</v>
      </c>
      <c r="N309" s="51">
        <v>80771.3</v>
      </c>
      <c r="O309" s="38"/>
    </row>
    <row r="310" spans="1:15" ht="15.75" x14ac:dyDescent="0.25">
      <c r="A310" s="81"/>
      <c r="B310" s="86" t="s">
        <v>17</v>
      </c>
      <c r="C310" s="88" t="s">
        <v>322</v>
      </c>
      <c r="D310" s="51">
        <v>12402.5</v>
      </c>
      <c r="E310" s="62">
        <v>12402.5</v>
      </c>
      <c r="F310" s="62">
        <v>10356.6</v>
      </c>
      <c r="G310" s="62">
        <v>268.5</v>
      </c>
      <c r="H310" s="62">
        <v>0</v>
      </c>
      <c r="I310" s="49">
        <v>2776.1</v>
      </c>
      <c r="J310" s="62">
        <v>2776.1</v>
      </c>
      <c r="K310" s="63">
        <v>1153</v>
      </c>
      <c r="L310" s="63">
        <v>212.8</v>
      </c>
      <c r="M310" s="62">
        <v>0</v>
      </c>
      <c r="N310" s="51">
        <v>15178.6</v>
      </c>
      <c r="O310" s="38"/>
    </row>
    <row r="311" spans="1:15" ht="15.75" x14ac:dyDescent="0.25">
      <c r="A311" s="70"/>
      <c r="B311" s="86" t="s">
        <v>17</v>
      </c>
      <c r="C311" s="88" t="s">
        <v>323</v>
      </c>
      <c r="D311" s="51">
        <v>13911.9</v>
      </c>
      <c r="E311" s="62">
        <v>13911.9</v>
      </c>
      <c r="F311" s="62">
        <v>11715.9</v>
      </c>
      <c r="G311" s="62">
        <v>231.9</v>
      </c>
      <c r="H311" s="62">
        <v>0</v>
      </c>
      <c r="I311" s="49">
        <v>3049.2</v>
      </c>
      <c r="J311" s="62">
        <v>3049.2</v>
      </c>
      <c r="K311" s="63">
        <v>1303.4000000000001</v>
      </c>
      <c r="L311" s="63">
        <v>183.7</v>
      </c>
      <c r="M311" s="62">
        <v>0</v>
      </c>
      <c r="N311" s="51">
        <v>16961.099999999999</v>
      </c>
      <c r="O311" s="38"/>
    </row>
    <row r="312" spans="1:15" ht="15.75" x14ac:dyDescent="0.25">
      <c r="A312" s="70"/>
      <c r="B312" s="86" t="s">
        <v>17</v>
      </c>
      <c r="C312" s="88" t="s">
        <v>324</v>
      </c>
      <c r="D312" s="51">
        <v>9603.4</v>
      </c>
      <c r="E312" s="62">
        <v>9603.4</v>
      </c>
      <c r="F312" s="62">
        <v>8190</v>
      </c>
      <c r="G312" s="62">
        <v>123.8</v>
      </c>
      <c r="H312" s="62">
        <v>0</v>
      </c>
      <c r="I312" s="49">
        <v>2093.6</v>
      </c>
      <c r="J312" s="62">
        <v>2093.6</v>
      </c>
      <c r="K312" s="63">
        <v>910.8</v>
      </c>
      <c r="L312" s="63">
        <v>98.2</v>
      </c>
      <c r="M312" s="62">
        <v>0</v>
      </c>
      <c r="N312" s="51">
        <v>11697</v>
      </c>
      <c r="O312" s="38"/>
    </row>
    <row r="313" spans="1:15" ht="15.75" x14ac:dyDescent="0.25">
      <c r="A313" s="81"/>
      <c r="B313" s="86" t="s">
        <v>17</v>
      </c>
      <c r="C313" s="88" t="s">
        <v>325</v>
      </c>
      <c r="D313" s="51">
        <v>16900.800000000003</v>
      </c>
      <c r="E313" s="62">
        <v>16900.800000000003</v>
      </c>
      <c r="F313" s="62">
        <v>14455.3</v>
      </c>
      <c r="G313" s="62">
        <v>129.80000000000001</v>
      </c>
      <c r="H313" s="62">
        <v>0</v>
      </c>
      <c r="I313" s="49">
        <v>3668.6</v>
      </c>
      <c r="J313" s="62">
        <v>3668.6</v>
      </c>
      <c r="K313" s="63">
        <v>1610.2</v>
      </c>
      <c r="L313" s="63">
        <v>102.9</v>
      </c>
      <c r="M313" s="62">
        <v>0</v>
      </c>
      <c r="N313" s="51">
        <v>20569.400000000001</v>
      </c>
      <c r="O313" s="38"/>
    </row>
    <row r="314" spans="1:15" ht="15.75" x14ac:dyDescent="0.25">
      <c r="A314" s="70"/>
      <c r="B314" s="86" t="s">
        <v>17</v>
      </c>
      <c r="C314" s="88" t="s">
        <v>326</v>
      </c>
      <c r="D314" s="51">
        <v>12531.400000000001</v>
      </c>
      <c r="E314" s="62">
        <v>12531.400000000001</v>
      </c>
      <c r="F314" s="62">
        <v>10580.4</v>
      </c>
      <c r="G314" s="62">
        <v>169.7</v>
      </c>
      <c r="H314" s="62">
        <v>0</v>
      </c>
      <c r="I314" s="49">
        <v>2738.6</v>
      </c>
      <c r="J314" s="62">
        <v>2738.6</v>
      </c>
      <c r="K314" s="63">
        <v>1177.2</v>
      </c>
      <c r="L314" s="63">
        <v>134.5</v>
      </c>
      <c r="M314" s="62">
        <v>0</v>
      </c>
      <c r="N314" s="51">
        <v>15270.000000000002</v>
      </c>
      <c r="O314" s="38"/>
    </row>
    <row r="315" spans="1:15" ht="15.75" x14ac:dyDescent="0.25">
      <c r="A315" s="70"/>
      <c r="B315" s="86" t="s">
        <v>17</v>
      </c>
      <c r="C315" s="88" t="s">
        <v>327</v>
      </c>
      <c r="D315" s="51">
        <v>5295.8</v>
      </c>
      <c r="E315" s="62">
        <v>5295.8</v>
      </c>
      <c r="F315" s="62">
        <v>4394.8</v>
      </c>
      <c r="G315" s="62">
        <v>127.6</v>
      </c>
      <c r="H315" s="62">
        <v>0</v>
      </c>
      <c r="I315" s="49">
        <v>1183.5999999999999</v>
      </c>
      <c r="J315" s="62">
        <v>1183.5999999999999</v>
      </c>
      <c r="K315" s="63">
        <v>489.1</v>
      </c>
      <c r="L315" s="63">
        <v>101.2</v>
      </c>
      <c r="M315" s="62">
        <v>0</v>
      </c>
      <c r="N315" s="51">
        <v>6479.4</v>
      </c>
      <c r="O315" s="38"/>
    </row>
    <row r="316" spans="1:15" ht="15.75" x14ac:dyDescent="0.25">
      <c r="A316" s="81"/>
      <c r="B316" s="86" t="s">
        <v>17</v>
      </c>
      <c r="C316" s="88" t="s">
        <v>328</v>
      </c>
      <c r="D316" s="51">
        <v>15084.5</v>
      </c>
      <c r="E316" s="62">
        <v>15084.5</v>
      </c>
      <c r="F316" s="62">
        <v>12789.4</v>
      </c>
      <c r="G316" s="62">
        <v>183.4</v>
      </c>
      <c r="H316" s="62">
        <v>0</v>
      </c>
      <c r="I316" s="49">
        <v>3266.3</v>
      </c>
      <c r="J316" s="62">
        <v>3266.3</v>
      </c>
      <c r="K316" s="63">
        <v>1422.1</v>
      </c>
      <c r="L316" s="63">
        <v>145.30000000000001</v>
      </c>
      <c r="M316" s="62">
        <v>0</v>
      </c>
      <c r="N316" s="51">
        <v>18350.8</v>
      </c>
      <c r="O316" s="38"/>
    </row>
    <row r="317" spans="1:15" ht="15.75" x14ac:dyDescent="0.25">
      <c r="A317" s="70"/>
      <c r="B317" s="86" t="s">
        <v>17</v>
      </c>
      <c r="C317" s="88" t="s">
        <v>329</v>
      </c>
      <c r="D317" s="51">
        <v>32405.3</v>
      </c>
      <c r="E317" s="62">
        <v>32405.3</v>
      </c>
      <c r="F317" s="62">
        <v>27692.9</v>
      </c>
      <c r="G317" s="62">
        <v>300</v>
      </c>
      <c r="H317" s="62">
        <v>0</v>
      </c>
      <c r="I317" s="49">
        <v>6918.2</v>
      </c>
      <c r="J317" s="62">
        <v>6918.2</v>
      </c>
      <c r="K317" s="63">
        <v>3075.6</v>
      </c>
      <c r="L317" s="63">
        <v>237.8</v>
      </c>
      <c r="M317" s="62">
        <v>0</v>
      </c>
      <c r="N317" s="51">
        <v>39323.5</v>
      </c>
      <c r="O317" s="38"/>
    </row>
    <row r="318" spans="1:15" ht="15.75" x14ac:dyDescent="0.25">
      <c r="A318" s="70"/>
      <c r="B318" s="86" t="s">
        <v>17</v>
      </c>
      <c r="C318" s="88" t="s">
        <v>330</v>
      </c>
      <c r="D318" s="51">
        <v>11624.6</v>
      </c>
      <c r="E318" s="62">
        <v>11624.6</v>
      </c>
      <c r="F318" s="62">
        <v>9776.1999999999989</v>
      </c>
      <c r="G318" s="62">
        <v>190.3</v>
      </c>
      <c r="H318" s="62">
        <v>0</v>
      </c>
      <c r="I318" s="49">
        <v>2561.6999999999998</v>
      </c>
      <c r="J318" s="62">
        <v>2561.6999999999998</v>
      </c>
      <c r="K318" s="63">
        <v>1087.7</v>
      </c>
      <c r="L318" s="63">
        <v>150.9</v>
      </c>
      <c r="M318" s="62">
        <v>0</v>
      </c>
      <c r="N318" s="51">
        <v>14186.3</v>
      </c>
      <c r="O318" s="38"/>
    </row>
    <row r="319" spans="1:15" ht="15.75" x14ac:dyDescent="0.25">
      <c r="A319" s="81"/>
      <c r="B319" s="86" t="s">
        <v>17</v>
      </c>
      <c r="C319" s="88" t="s">
        <v>331</v>
      </c>
      <c r="D319" s="51">
        <v>7548.9</v>
      </c>
      <c r="E319" s="62">
        <v>7548.9</v>
      </c>
      <c r="F319" s="62">
        <v>6268.8</v>
      </c>
      <c r="G319" s="62">
        <v>200.2</v>
      </c>
      <c r="H319" s="62">
        <v>0</v>
      </c>
      <c r="I319" s="49">
        <v>1701.3</v>
      </c>
      <c r="J319" s="62">
        <v>1701.3</v>
      </c>
      <c r="K319" s="63">
        <v>697.1</v>
      </c>
      <c r="L319" s="63">
        <v>158.6</v>
      </c>
      <c r="M319" s="62">
        <v>0</v>
      </c>
      <c r="N319" s="51">
        <v>9250.1999999999989</v>
      </c>
      <c r="O319" s="38"/>
    </row>
    <row r="320" spans="1:15" ht="15.75" x14ac:dyDescent="0.25">
      <c r="A320" s="70"/>
      <c r="B320" s="86" t="s">
        <v>17</v>
      </c>
      <c r="C320" s="88" t="s">
        <v>332</v>
      </c>
      <c r="D320" s="51">
        <v>22234.600000000002</v>
      </c>
      <c r="E320" s="62">
        <v>22234.600000000002</v>
      </c>
      <c r="F320" s="62">
        <v>18879.5</v>
      </c>
      <c r="G320" s="62">
        <v>199.6</v>
      </c>
      <c r="H320" s="62">
        <v>0</v>
      </c>
      <c r="I320" s="49">
        <v>4779.8999999999996</v>
      </c>
      <c r="J320" s="62">
        <v>4779.8999999999996</v>
      </c>
      <c r="K320" s="63">
        <v>2099.9</v>
      </c>
      <c r="L320" s="63">
        <v>158.19999999999999</v>
      </c>
      <c r="M320" s="62">
        <v>0</v>
      </c>
      <c r="N320" s="51">
        <v>27014.5</v>
      </c>
      <c r="O320" s="38"/>
    </row>
    <row r="321" spans="1:15" ht="15.75" x14ac:dyDescent="0.25">
      <c r="A321" s="70"/>
      <c r="B321" s="71" t="s">
        <v>17</v>
      </c>
      <c r="C321" s="85" t="s">
        <v>333</v>
      </c>
      <c r="D321" s="51">
        <v>36413.599999999999</v>
      </c>
      <c r="E321" s="62">
        <v>36413.599999999999</v>
      </c>
      <c r="F321" s="62">
        <v>31085.9</v>
      </c>
      <c r="G321" s="62">
        <v>365.2</v>
      </c>
      <c r="H321" s="62">
        <v>0</v>
      </c>
      <c r="I321" s="49">
        <v>7676.4</v>
      </c>
      <c r="J321" s="62">
        <v>7676.4</v>
      </c>
      <c r="K321" s="63">
        <v>3442.6</v>
      </c>
      <c r="L321" s="63">
        <v>289.5</v>
      </c>
      <c r="M321" s="62">
        <v>0</v>
      </c>
      <c r="N321" s="51">
        <v>44090</v>
      </c>
      <c r="O321" s="38"/>
    </row>
    <row r="322" spans="1:15" ht="15.75" x14ac:dyDescent="0.25">
      <c r="A322" s="81"/>
      <c r="B322" s="86" t="s">
        <v>17</v>
      </c>
      <c r="C322" s="88" t="s">
        <v>334</v>
      </c>
      <c r="D322" s="51">
        <v>94814.700000000012</v>
      </c>
      <c r="E322" s="62">
        <v>94814.700000000012</v>
      </c>
      <c r="F322" s="62">
        <v>81278.3</v>
      </c>
      <c r="G322" s="62">
        <v>450.3</v>
      </c>
      <c r="H322" s="62">
        <v>0</v>
      </c>
      <c r="I322" s="49">
        <v>16941.599999999999</v>
      </c>
      <c r="J322" s="62">
        <v>16941.599999999999</v>
      </c>
      <c r="K322" s="63">
        <v>7828.4</v>
      </c>
      <c r="L322" s="63">
        <v>356.8</v>
      </c>
      <c r="M322" s="62">
        <v>0</v>
      </c>
      <c r="N322" s="51">
        <v>111756.30000000002</v>
      </c>
      <c r="O322" s="38"/>
    </row>
    <row r="323" spans="1:15" ht="15.75" x14ac:dyDescent="0.25">
      <c r="A323" s="70"/>
      <c r="B323" s="86" t="s">
        <v>17</v>
      </c>
      <c r="C323" s="88" t="s">
        <v>335</v>
      </c>
      <c r="D323" s="51">
        <v>64438.2</v>
      </c>
      <c r="E323" s="62">
        <v>64438.2</v>
      </c>
      <c r="F323" s="62">
        <v>55485.3</v>
      </c>
      <c r="G323" s="62">
        <v>337</v>
      </c>
      <c r="H323" s="62">
        <v>0</v>
      </c>
      <c r="I323" s="49">
        <v>12586.2</v>
      </c>
      <c r="J323" s="62">
        <v>12586.2</v>
      </c>
      <c r="K323" s="63">
        <v>5754</v>
      </c>
      <c r="L323" s="63">
        <v>267.10000000000002</v>
      </c>
      <c r="M323" s="62">
        <v>0</v>
      </c>
      <c r="N323" s="51">
        <v>77024.399999999994</v>
      </c>
      <c r="O323" s="38"/>
    </row>
    <row r="324" spans="1:15" ht="15.75" x14ac:dyDescent="0.25">
      <c r="A324" s="70"/>
      <c r="B324" s="86" t="s">
        <v>17</v>
      </c>
      <c r="C324" s="88" t="s">
        <v>336</v>
      </c>
      <c r="D324" s="51">
        <v>44630.5</v>
      </c>
      <c r="E324" s="62">
        <v>44630.5</v>
      </c>
      <c r="F324" s="62">
        <v>38264.1</v>
      </c>
      <c r="G324" s="62">
        <v>443.1</v>
      </c>
      <c r="H324" s="62">
        <v>0</v>
      </c>
      <c r="I324" s="49">
        <v>9407</v>
      </c>
      <c r="J324" s="62">
        <v>9407</v>
      </c>
      <c r="K324" s="63">
        <v>4235.6000000000004</v>
      </c>
      <c r="L324" s="63">
        <v>351.1</v>
      </c>
      <c r="M324" s="62">
        <v>0</v>
      </c>
      <c r="N324" s="51">
        <v>54037.5</v>
      </c>
      <c r="O324" s="38"/>
    </row>
    <row r="325" spans="1:15" ht="15.75" x14ac:dyDescent="0.25">
      <c r="A325" s="81"/>
      <c r="B325" s="86"/>
      <c r="C325" s="88"/>
      <c r="D325" s="49"/>
      <c r="E325" s="62"/>
      <c r="F325" s="94"/>
      <c r="G325" s="62"/>
      <c r="H325" s="94"/>
      <c r="I325" s="49"/>
      <c r="J325" s="94"/>
      <c r="K325" s="94"/>
      <c r="L325" s="94"/>
      <c r="M325" s="94"/>
      <c r="N325" s="49"/>
      <c r="O325" s="38"/>
    </row>
    <row r="326" spans="1:15" ht="39" x14ac:dyDescent="0.25">
      <c r="A326" s="79"/>
      <c r="B326" s="95"/>
      <c r="C326" s="82" t="s">
        <v>337</v>
      </c>
      <c r="D326" s="73">
        <v>314913.80000000005</v>
      </c>
      <c r="E326" s="73">
        <v>314913.80000000005</v>
      </c>
      <c r="F326" s="73">
        <v>267957.09999999998</v>
      </c>
      <c r="G326" s="73">
        <v>3952.4000000000005</v>
      </c>
      <c r="H326" s="73">
        <v>0</v>
      </c>
      <c r="I326" s="73">
        <v>67360.900000000009</v>
      </c>
      <c r="J326" s="73">
        <v>67360.900000000009</v>
      </c>
      <c r="K326" s="73">
        <v>29954.100000000002</v>
      </c>
      <c r="L326" s="73">
        <v>2497.8000000000002</v>
      </c>
      <c r="M326" s="73">
        <v>0</v>
      </c>
      <c r="N326" s="73">
        <v>382274.6999999999</v>
      </c>
      <c r="O326" s="38"/>
    </row>
    <row r="327" spans="1:15" ht="15.75" x14ac:dyDescent="0.25">
      <c r="A327" s="81"/>
      <c r="B327" s="86"/>
      <c r="C327" s="88"/>
      <c r="D327" s="49"/>
      <c r="E327" s="62"/>
      <c r="F327" s="94"/>
      <c r="G327" s="62"/>
      <c r="H327" s="94"/>
      <c r="I327" s="49"/>
      <c r="J327" s="94"/>
      <c r="K327" s="94"/>
      <c r="L327" s="94"/>
      <c r="M327" s="94"/>
      <c r="N327" s="49"/>
      <c r="O327" s="38"/>
    </row>
    <row r="328" spans="1:15" ht="15.75" x14ac:dyDescent="0.25">
      <c r="A328" s="81"/>
      <c r="B328" s="71" t="s">
        <v>17</v>
      </c>
      <c r="C328" s="88" t="s">
        <v>338</v>
      </c>
      <c r="D328" s="51">
        <v>7862.9</v>
      </c>
      <c r="E328" s="62">
        <v>7862.9</v>
      </c>
      <c r="F328" s="62">
        <v>5889</v>
      </c>
      <c r="G328" s="62">
        <v>800.5</v>
      </c>
      <c r="H328" s="62">
        <v>0</v>
      </c>
      <c r="I328" s="49">
        <v>0</v>
      </c>
      <c r="J328" s="62">
        <v>0</v>
      </c>
      <c r="K328" s="63">
        <v>0</v>
      </c>
      <c r="L328" s="63">
        <v>0</v>
      </c>
      <c r="M328" s="62">
        <v>0</v>
      </c>
      <c r="N328" s="51">
        <v>7862.9</v>
      </c>
      <c r="O328" s="38"/>
    </row>
    <row r="329" spans="1:15" ht="15.75" x14ac:dyDescent="0.25">
      <c r="A329" s="55"/>
      <c r="B329" s="56" t="s">
        <v>17</v>
      </c>
      <c r="C329" s="69" t="s">
        <v>339</v>
      </c>
      <c r="D329" s="51">
        <v>30654.199999999997</v>
      </c>
      <c r="E329" s="62">
        <v>30654.199999999997</v>
      </c>
      <c r="F329" s="62">
        <v>26551.5</v>
      </c>
      <c r="G329" s="62">
        <v>125.1</v>
      </c>
      <c r="H329" s="62">
        <v>0</v>
      </c>
      <c r="I329" s="49">
        <v>6175</v>
      </c>
      <c r="J329" s="62">
        <v>6175</v>
      </c>
      <c r="K329" s="63">
        <v>2901.2</v>
      </c>
      <c r="L329" s="63">
        <v>99.2</v>
      </c>
      <c r="M329" s="62">
        <v>0</v>
      </c>
      <c r="N329" s="51">
        <v>36829.199999999997</v>
      </c>
      <c r="O329" s="38"/>
    </row>
    <row r="330" spans="1:15" ht="15.75" x14ac:dyDescent="0.25">
      <c r="A330" s="55"/>
      <c r="B330" s="56" t="s">
        <v>17</v>
      </c>
      <c r="C330" s="69" t="s">
        <v>340</v>
      </c>
      <c r="D330" s="51">
        <v>37048.5</v>
      </c>
      <c r="E330" s="62">
        <v>37048.5</v>
      </c>
      <c r="F330" s="62">
        <v>31943.9</v>
      </c>
      <c r="G330" s="62">
        <v>204.6</v>
      </c>
      <c r="H330" s="62">
        <v>0</v>
      </c>
      <c r="I330" s="49">
        <v>8548.2000000000007</v>
      </c>
      <c r="J330" s="62">
        <v>8548.2000000000007</v>
      </c>
      <c r="K330" s="63">
        <v>3844.1</v>
      </c>
      <c r="L330" s="63">
        <v>162.19999999999999</v>
      </c>
      <c r="M330" s="62">
        <v>0</v>
      </c>
      <c r="N330" s="51">
        <v>45596.7</v>
      </c>
      <c r="O330" s="38"/>
    </row>
    <row r="331" spans="1:15" ht="15.75" x14ac:dyDescent="0.25">
      <c r="A331" s="70"/>
      <c r="B331" s="71" t="s">
        <v>17</v>
      </c>
      <c r="C331" s="85" t="s">
        <v>341</v>
      </c>
      <c r="D331" s="51">
        <v>10200.5</v>
      </c>
      <c r="E331" s="62">
        <v>10200.5</v>
      </c>
      <c r="F331" s="62">
        <v>8645.0999999999985</v>
      </c>
      <c r="G331" s="62">
        <v>117.4</v>
      </c>
      <c r="H331" s="62">
        <v>0</v>
      </c>
      <c r="I331" s="49">
        <v>2226.9</v>
      </c>
      <c r="J331" s="62">
        <v>2226.9</v>
      </c>
      <c r="K331" s="63">
        <v>984.6</v>
      </c>
      <c r="L331" s="63">
        <v>93.1</v>
      </c>
      <c r="M331" s="62">
        <v>0</v>
      </c>
      <c r="N331" s="51">
        <v>12427.4</v>
      </c>
      <c r="O331" s="38"/>
    </row>
    <row r="332" spans="1:15" ht="15.75" x14ac:dyDescent="0.25">
      <c r="A332" s="96"/>
      <c r="B332" s="86" t="s">
        <v>17</v>
      </c>
      <c r="C332" s="88" t="s">
        <v>342</v>
      </c>
      <c r="D332" s="51">
        <v>21616.799999999999</v>
      </c>
      <c r="E332" s="62">
        <v>21616.799999999999</v>
      </c>
      <c r="F332" s="62">
        <v>18541.900000000001</v>
      </c>
      <c r="G332" s="62">
        <v>189.4</v>
      </c>
      <c r="H332" s="62">
        <v>0</v>
      </c>
      <c r="I332" s="49">
        <v>4794.1000000000004</v>
      </c>
      <c r="J332" s="62">
        <v>4794.1000000000004</v>
      </c>
      <c r="K332" s="63">
        <v>2114.6</v>
      </c>
      <c r="L332" s="63">
        <v>150.1</v>
      </c>
      <c r="M332" s="62">
        <v>0</v>
      </c>
      <c r="N332" s="51">
        <v>26410.9</v>
      </c>
      <c r="O332" s="38"/>
    </row>
    <row r="333" spans="1:15" ht="15.75" x14ac:dyDescent="0.25">
      <c r="A333" s="70"/>
      <c r="B333" s="86" t="s">
        <v>17</v>
      </c>
      <c r="C333" s="88" t="s">
        <v>343</v>
      </c>
      <c r="D333" s="51">
        <v>7450.2999999999993</v>
      </c>
      <c r="E333" s="62">
        <v>7450.2999999999993</v>
      </c>
      <c r="F333" s="62">
        <v>6277.5999999999995</v>
      </c>
      <c r="G333" s="62">
        <v>109.5</v>
      </c>
      <c r="H333" s="62">
        <v>0</v>
      </c>
      <c r="I333" s="49">
        <v>1623.5</v>
      </c>
      <c r="J333" s="62">
        <v>1623.5</v>
      </c>
      <c r="K333" s="63">
        <v>706.9</v>
      </c>
      <c r="L333" s="63">
        <v>86.8</v>
      </c>
      <c r="M333" s="62">
        <v>0</v>
      </c>
      <c r="N333" s="51">
        <v>9073.7999999999993</v>
      </c>
      <c r="O333" s="38"/>
    </row>
    <row r="334" spans="1:15" ht="15.75" x14ac:dyDescent="0.25">
      <c r="A334" s="96"/>
      <c r="B334" s="86" t="s">
        <v>17</v>
      </c>
      <c r="C334" s="88" t="s">
        <v>344</v>
      </c>
      <c r="D334" s="51">
        <v>5725.2000000000007</v>
      </c>
      <c r="E334" s="62">
        <v>5725.2000000000007</v>
      </c>
      <c r="F334" s="62">
        <v>4809.8</v>
      </c>
      <c r="G334" s="62">
        <v>106.6</v>
      </c>
      <c r="H334" s="62">
        <v>0</v>
      </c>
      <c r="I334" s="49">
        <v>1251.3</v>
      </c>
      <c r="J334" s="62">
        <v>1251.3</v>
      </c>
      <c r="K334" s="63">
        <v>539.79999999999995</v>
      </c>
      <c r="L334" s="63">
        <v>84.4</v>
      </c>
      <c r="M334" s="62">
        <v>0</v>
      </c>
      <c r="N334" s="51">
        <v>6976.5000000000009</v>
      </c>
      <c r="O334" s="38"/>
    </row>
    <row r="335" spans="1:15" ht="15.75" x14ac:dyDescent="0.25">
      <c r="A335" s="70"/>
      <c r="B335" s="86" t="s">
        <v>17</v>
      </c>
      <c r="C335" s="88" t="s">
        <v>345</v>
      </c>
      <c r="D335" s="51">
        <v>10595.6</v>
      </c>
      <c r="E335" s="62">
        <v>10595.6</v>
      </c>
      <c r="F335" s="62">
        <v>8948.7000000000007</v>
      </c>
      <c r="G335" s="62">
        <v>136.5</v>
      </c>
      <c r="H335" s="62">
        <v>0</v>
      </c>
      <c r="I335" s="49">
        <v>2316.6999999999998</v>
      </c>
      <c r="J335" s="62">
        <v>2316.6999999999998</v>
      </c>
      <c r="K335" s="63">
        <v>1004.9</v>
      </c>
      <c r="L335" s="63">
        <v>108.1</v>
      </c>
      <c r="M335" s="62">
        <v>0</v>
      </c>
      <c r="N335" s="51">
        <v>12912.3</v>
      </c>
      <c r="O335" s="38"/>
    </row>
    <row r="336" spans="1:15" ht="15.75" x14ac:dyDescent="0.25">
      <c r="A336" s="81"/>
      <c r="B336" s="86" t="s">
        <v>17</v>
      </c>
      <c r="C336" s="88" t="s">
        <v>346</v>
      </c>
      <c r="D336" s="51">
        <v>19055.699999999997</v>
      </c>
      <c r="E336" s="62">
        <v>19055.699999999997</v>
      </c>
      <c r="F336" s="62">
        <v>16484.7</v>
      </c>
      <c r="G336" s="62">
        <v>81.5</v>
      </c>
      <c r="H336" s="62">
        <v>0</v>
      </c>
      <c r="I336" s="49">
        <v>4190.2</v>
      </c>
      <c r="J336" s="62">
        <v>4190.2</v>
      </c>
      <c r="K336" s="63">
        <v>1896</v>
      </c>
      <c r="L336" s="63">
        <v>64.5</v>
      </c>
      <c r="M336" s="62">
        <v>0</v>
      </c>
      <c r="N336" s="51">
        <v>23245.899999999998</v>
      </c>
      <c r="O336" s="38"/>
    </row>
    <row r="337" spans="1:15" ht="15.75" x14ac:dyDescent="0.25">
      <c r="A337" s="70"/>
      <c r="B337" s="86" t="s">
        <v>17</v>
      </c>
      <c r="C337" s="88" t="s">
        <v>347</v>
      </c>
      <c r="D337" s="51">
        <v>38454.5</v>
      </c>
      <c r="E337" s="62">
        <v>38454.5</v>
      </c>
      <c r="F337" s="62">
        <v>32560.799999999999</v>
      </c>
      <c r="G337" s="62">
        <v>555.5</v>
      </c>
      <c r="H337" s="62">
        <v>0</v>
      </c>
      <c r="I337" s="49">
        <v>8444.4</v>
      </c>
      <c r="J337" s="62">
        <v>8444.4</v>
      </c>
      <c r="K337" s="63">
        <v>3716.4</v>
      </c>
      <c r="L337" s="63">
        <v>440.3</v>
      </c>
      <c r="M337" s="62">
        <v>0</v>
      </c>
      <c r="N337" s="51">
        <v>46898.9</v>
      </c>
      <c r="O337" s="38"/>
    </row>
    <row r="338" spans="1:15" ht="15.75" x14ac:dyDescent="0.25">
      <c r="A338" s="81"/>
      <c r="B338" s="86" t="s">
        <v>17</v>
      </c>
      <c r="C338" s="88" t="s">
        <v>348</v>
      </c>
      <c r="D338" s="51">
        <v>18263</v>
      </c>
      <c r="E338" s="62">
        <v>18263</v>
      </c>
      <c r="F338" s="62">
        <v>15478.300000000001</v>
      </c>
      <c r="G338" s="62">
        <v>231.5</v>
      </c>
      <c r="H338" s="62">
        <v>0</v>
      </c>
      <c r="I338" s="49">
        <v>3976.4</v>
      </c>
      <c r="J338" s="62">
        <v>3976.4</v>
      </c>
      <c r="K338" s="63">
        <v>1737.9</v>
      </c>
      <c r="L338" s="63">
        <v>183.4</v>
      </c>
      <c r="M338" s="62">
        <v>0</v>
      </c>
      <c r="N338" s="51">
        <v>22239.4</v>
      </c>
      <c r="O338" s="38"/>
    </row>
    <row r="339" spans="1:15" ht="15.75" x14ac:dyDescent="0.25">
      <c r="A339" s="70"/>
      <c r="B339" s="86" t="s">
        <v>17</v>
      </c>
      <c r="C339" s="88" t="s">
        <v>349</v>
      </c>
      <c r="D339" s="51">
        <v>16326.099999999999</v>
      </c>
      <c r="E339" s="62">
        <v>16326.099999999999</v>
      </c>
      <c r="F339" s="62">
        <v>13917.6</v>
      </c>
      <c r="G339" s="62">
        <v>151.1</v>
      </c>
      <c r="H339" s="62">
        <v>0</v>
      </c>
      <c r="I339" s="49">
        <v>3527.5</v>
      </c>
      <c r="J339" s="62">
        <v>3527.5</v>
      </c>
      <c r="K339" s="63">
        <v>1565.6</v>
      </c>
      <c r="L339" s="63">
        <v>119.8</v>
      </c>
      <c r="M339" s="62">
        <v>0</v>
      </c>
      <c r="N339" s="51">
        <v>19853.599999999999</v>
      </c>
      <c r="O339" s="38"/>
    </row>
    <row r="340" spans="1:15" ht="15.75" x14ac:dyDescent="0.25">
      <c r="A340" s="96"/>
      <c r="B340" s="86" t="s">
        <v>17</v>
      </c>
      <c r="C340" s="88" t="s">
        <v>350</v>
      </c>
      <c r="D340" s="51">
        <v>66834.100000000006</v>
      </c>
      <c r="E340" s="62">
        <v>66834.100000000006</v>
      </c>
      <c r="F340" s="62">
        <v>56906.1</v>
      </c>
      <c r="G340" s="62">
        <v>857.2</v>
      </c>
      <c r="H340" s="62">
        <v>0</v>
      </c>
      <c r="I340" s="49">
        <v>14843.4</v>
      </c>
      <c r="J340" s="62">
        <v>14843.4</v>
      </c>
      <c r="K340" s="63">
        <v>6559.4</v>
      </c>
      <c r="L340" s="63">
        <v>679.3</v>
      </c>
      <c r="M340" s="62">
        <v>0</v>
      </c>
      <c r="N340" s="51">
        <v>81677.5</v>
      </c>
      <c r="O340" s="38"/>
    </row>
    <row r="341" spans="1:15" ht="15.75" x14ac:dyDescent="0.25">
      <c r="A341" s="70"/>
      <c r="B341" s="86" t="s">
        <v>17</v>
      </c>
      <c r="C341" s="88" t="s">
        <v>351</v>
      </c>
      <c r="D341" s="51">
        <v>15196.9</v>
      </c>
      <c r="E341" s="62">
        <v>15196.9</v>
      </c>
      <c r="F341" s="62">
        <v>12997.3</v>
      </c>
      <c r="G341" s="62">
        <v>121.5</v>
      </c>
      <c r="H341" s="62">
        <v>0</v>
      </c>
      <c r="I341" s="49">
        <v>3345.2</v>
      </c>
      <c r="J341" s="62">
        <v>3345.2</v>
      </c>
      <c r="K341" s="63">
        <v>1476.5</v>
      </c>
      <c r="L341" s="63">
        <v>96.3</v>
      </c>
      <c r="M341" s="62">
        <v>0</v>
      </c>
      <c r="N341" s="51">
        <v>18542.099999999999</v>
      </c>
      <c r="O341" s="38"/>
    </row>
    <row r="342" spans="1:15" ht="15.75" x14ac:dyDescent="0.25">
      <c r="A342" s="96"/>
      <c r="B342" s="86" t="s">
        <v>17</v>
      </c>
      <c r="C342" s="88" t="s">
        <v>352</v>
      </c>
      <c r="D342" s="51">
        <v>9629.5</v>
      </c>
      <c r="E342" s="62">
        <v>9629.5</v>
      </c>
      <c r="F342" s="62">
        <v>8004.8</v>
      </c>
      <c r="G342" s="62">
        <v>164.5</v>
      </c>
      <c r="H342" s="62">
        <v>0</v>
      </c>
      <c r="I342" s="49">
        <v>2098.1</v>
      </c>
      <c r="J342" s="62">
        <v>2098.1</v>
      </c>
      <c r="K342" s="63">
        <v>906.2</v>
      </c>
      <c r="L342" s="63">
        <v>130.30000000000001</v>
      </c>
      <c r="M342" s="62">
        <v>0</v>
      </c>
      <c r="N342" s="51">
        <v>11727.6</v>
      </c>
      <c r="O342" s="38"/>
    </row>
    <row r="343" spans="1:15" ht="15.75" x14ac:dyDescent="0.25">
      <c r="A343" s="81"/>
      <c r="B343" s="86"/>
      <c r="C343" s="88"/>
      <c r="D343" s="49"/>
      <c r="E343" s="62"/>
      <c r="F343" s="94"/>
      <c r="G343" s="62"/>
      <c r="H343" s="94"/>
      <c r="I343" s="49"/>
      <c r="J343" s="94"/>
      <c r="K343" s="94"/>
      <c r="L343" s="94"/>
      <c r="M343" s="94"/>
      <c r="N343" s="49"/>
      <c r="O343" s="38"/>
    </row>
    <row r="344" spans="1:15" ht="39" x14ac:dyDescent="0.25">
      <c r="A344" s="79"/>
      <c r="B344" s="95"/>
      <c r="C344" s="82" t="s">
        <v>353</v>
      </c>
      <c r="D344" s="73">
        <v>228083</v>
      </c>
      <c r="E344" s="73">
        <v>228083</v>
      </c>
      <c r="F344" s="73">
        <v>195279.6</v>
      </c>
      <c r="G344" s="73">
        <v>1920.1</v>
      </c>
      <c r="H344" s="73">
        <v>0</v>
      </c>
      <c r="I344" s="73">
        <v>45170.700000000004</v>
      </c>
      <c r="J344" s="73">
        <v>45170.700000000004</v>
      </c>
      <c r="K344" s="73">
        <v>20496.599999999999</v>
      </c>
      <c r="L344" s="73">
        <v>1521.8000000000002</v>
      </c>
      <c r="M344" s="73">
        <v>0</v>
      </c>
      <c r="N344" s="73">
        <v>273253.7</v>
      </c>
      <c r="O344" s="38"/>
    </row>
    <row r="345" spans="1:15" ht="15.75" x14ac:dyDescent="0.25">
      <c r="A345" s="81"/>
      <c r="B345" s="86"/>
      <c r="C345" s="88"/>
      <c r="D345" s="49"/>
      <c r="E345" s="62"/>
      <c r="F345" s="94"/>
      <c r="G345" s="62"/>
      <c r="H345" s="94"/>
      <c r="I345" s="49"/>
      <c r="J345" s="94"/>
      <c r="K345" s="94"/>
      <c r="L345" s="94"/>
      <c r="M345" s="94"/>
      <c r="N345" s="49"/>
      <c r="O345" s="38"/>
    </row>
    <row r="346" spans="1:15" ht="15.75" x14ac:dyDescent="0.25">
      <c r="A346" s="81"/>
      <c r="B346" s="71" t="s">
        <v>17</v>
      </c>
      <c r="C346" s="88" t="s">
        <v>354</v>
      </c>
      <c r="D346" s="51">
        <v>5789</v>
      </c>
      <c r="E346" s="62">
        <v>5789</v>
      </c>
      <c r="F346" s="62">
        <v>4784.3</v>
      </c>
      <c r="G346" s="62">
        <v>0</v>
      </c>
      <c r="H346" s="62">
        <v>0</v>
      </c>
      <c r="I346" s="49">
        <v>0</v>
      </c>
      <c r="J346" s="62">
        <v>0</v>
      </c>
      <c r="K346" s="63">
        <v>0</v>
      </c>
      <c r="L346" s="63">
        <v>0</v>
      </c>
      <c r="M346" s="62">
        <v>0</v>
      </c>
      <c r="N346" s="51">
        <v>5789</v>
      </c>
      <c r="O346" s="38"/>
    </row>
    <row r="347" spans="1:15" ht="15.75" x14ac:dyDescent="0.25">
      <c r="A347" s="55"/>
      <c r="B347" s="56" t="s">
        <v>17</v>
      </c>
      <c r="C347" s="69" t="s">
        <v>355</v>
      </c>
      <c r="D347" s="51">
        <v>26160.3</v>
      </c>
      <c r="E347" s="62">
        <v>26160.3</v>
      </c>
      <c r="F347" s="62">
        <v>22825.200000000001</v>
      </c>
      <c r="G347" s="62">
        <v>198</v>
      </c>
      <c r="H347" s="62">
        <v>0</v>
      </c>
      <c r="I347" s="49">
        <v>5146.6000000000004</v>
      </c>
      <c r="J347" s="62">
        <v>5146.6000000000004</v>
      </c>
      <c r="K347" s="63">
        <v>2556.6999999999998</v>
      </c>
      <c r="L347" s="63">
        <v>157</v>
      </c>
      <c r="M347" s="62">
        <v>0</v>
      </c>
      <c r="N347" s="51">
        <v>31306.9</v>
      </c>
      <c r="O347" s="38"/>
    </row>
    <row r="348" spans="1:15" ht="15.75" x14ac:dyDescent="0.25">
      <c r="A348" s="55"/>
      <c r="B348" s="56" t="s">
        <v>17</v>
      </c>
      <c r="C348" s="69" t="s">
        <v>356</v>
      </c>
      <c r="D348" s="51">
        <v>30823.5</v>
      </c>
      <c r="E348" s="62">
        <v>30823.5</v>
      </c>
      <c r="F348" s="62">
        <v>26327.5</v>
      </c>
      <c r="G348" s="62">
        <v>269</v>
      </c>
      <c r="H348" s="62">
        <v>0</v>
      </c>
      <c r="I348" s="49">
        <v>7502.6</v>
      </c>
      <c r="J348" s="62">
        <v>7502.6</v>
      </c>
      <c r="K348" s="63">
        <v>3196.6</v>
      </c>
      <c r="L348" s="63">
        <v>213.2</v>
      </c>
      <c r="M348" s="62">
        <v>0</v>
      </c>
      <c r="N348" s="51">
        <v>38326.1</v>
      </c>
      <c r="O348" s="38"/>
    </row>
    <row r="349" spans="1:15" ht="15.75" x14ac:dyDescent="0.25">
      <c r="A349" s="70"/>
      <c r="B349" s="71" t="s">
        <v>17</v>
      </c>
      <c r="C349" s="85" t="s">
        <v>357</v>
      </c>
      <c r="D349" s="51">
        <v>15252.300000000001</v>
      </c>
      <c r="E349" s="62">
        <v>15252.300000000001</v>
      </c>
      <c r="F349" s="62">
        <v>12999.1</v>
      </c>
      <c r="G349" s="62">
        <v>141.6</v>
      </c>
      <c r="H349" s="62">
        <v>0</v>
      </c>
      <c r="I349" s="49">
        <v>3003.5</v>
      </c>
      <c r="J349" s="62">
        <v>3003.5</v>
      </c>
      <c r="K349" s="63">
        <v>1349.4</v>
      </c>
      <c r="L349" s="63">
        <v>112.3</v>
      </c>
      <c r="M349" s="62">
        <v>0</v>
      </c>
      <c r="N349" s="51">
        <v>18255.800000000003</v>
      </c>
      <c r="O349" s="38"/>
    </row>
    <row r="350" spans="1:15" ht="15.75" x14ac:dyDescent="0.25">
      <c r="A350" s="81"/>
      <c r="B350" s="86" t="s">
        <v>17</v>
      </c>
      <c r="C350" s="88" t="s">
        <v>358</v>
      </c>
      <c r="D350" s="51">
        <v>7547.2</v>
      </c>
      <c r="E350" s="62">
        <v>7547.2</v>
      </c>
      <c r="F350" s="62">
        <v>6357.7000000000007</v>
      </c>
      <c r="G350" s="62">
        <v>105.6</v>
      </c>
      <c r="H350" s="62">
        <v>0</v>
      </c>
      <c r="I350" s="49">
        <v>1515.5</v>
      </c>
      <c r="J350" s="62">
        <v>1515.5</v>
      </c>
      <c r="K350" s="63">
        <v>654.4</v>
      </c>
      <c r="L350" s="63">
        <v>83.6</v>
      </c>
      <c r="M350" s="62">
        <v>0</v>
      </c>
      <c r="N350" s="51">
        <v>9062.7000000000007</v>
      </c>
      <c r="O350" s="38"/>
    </row>
    <row r="351" spans="1:15" ht="15" customHeight="1" x14ac:dyDescent="0.25">
      <c r="A351" s="70"/>
      <c r="B351" s="86" t="s">
        <v>17</v>
      </c>
      <c r="C351" s="88" t="s">
        <v>359</v>
      </c>
      <c r="D351" s="51">
        <v>27979.800000000003</v>
      </c>
      <c r="E351" s="62">
        <v>27979.800000000003</v>
      </c>
      <c r="F351" s="62">
        <v>23953.8</v>
      </c>
      <c r="G351" s="62">
        <v>296.3</v>
      </c>
      <c r="H351" s="62">
        <v>0</v>
      </c>
      <c r="I351" s="49">
        <v>5556.3</v>
      </c>
      <c r="J351" s="62">
        <v>5556.3</v>
      </c>
      <c r="K351" s="63">
        <v>2490.1</v>
      </c>
      <c r="L351" s="63">
        <v>234.8</v>
      </c>
      <c r="M351" s="62">
        <v>0</v>
      </c>
      <c r="N351" s="51">
        <v>33536.100000000006</v>
      </c>
      <c r="O351" s="38"/>
    </row>
    <row r="352" spans="1:15" ht="15.75" x14ac:dyDescent="0.25">
      <c r="A352" s="70"/>
      <c r="B352" s="86" t="s">
        <v>17</v>
      </c>
      <c r="C352" s="88" t="s">
        <v>360</v>
      </c>
      <c r="D352" s="51">
        <v>6670.7000000000007</v>
      </c>
      <c r="E352" s="62">
        <v>6670.7000000000007</v>
      </c>
      <c r="F352" s="62">
        <v>5545.7</v>
      </c>
      <c r="G352" s="62">
        <v>136.6</v>
      </c>
      <c r="H352" s="62">
        <v>0</v>
      </c>
      <c r="I352" s="49">
        <v>1335.3</v>
      </c>
      <c r="J352" s="62">
        <v>1335.3</v>
      </c>
      <c r="K352" s="63">
        <v>569.29999999999995</v>
      </c>
      <c r="L352" s="63">
        <v>108.3</v>
      </c>
      <c r="M352" s="62">
        <v>0</v>
      </c>
      <c r="N352" s="51">
        <v>8006.0000000000009</v>
      </c>
      <c r="O352" s="38"/>
    </row>
    <row r="353" spans="1:15" ht="15.75" x14ac:dyDescent="0.25">
      <c r="A353" s="81"/>
      <c r="B353" s="86" t="s">
        <v>17</v>
      </c>
      <c r="C353" s="88" t="s">
        <v>361</v>
      </c>
      <c r="D353" s="51">
        <v>12283.199999999999</v>
      </c>
      <c r="E353" s="62">
        <v>12283.199999999999</v>
      </c>
      <c r="F353" s="62">
        <v>10380</v>
      </c>
      <c r="G353" s="62">
        <v>201.7</v>
      </c>
      <c r="H353" s="62">
        <v>0</v>
      </c>
      <c r="I353" s="49">
        <v>2455.6</v>
      </c>
      <c r="J353" s="62">
        <v>2455.6</v>
      </c>
      <c r="K353" s="63">
        <v>1072.9000000000001</v>
      </c>
      <c r="L353" s="63">
        <v>159.80000000000001</v>
      </c>
      <c r="M353" s="62">
        <v>0</v>
      </c>
      <c r="N353" s="51">
        <v>14738.8</v>
      </c>
      <c r="O353" s="38"/>
    </row>
    <row r="354" spans="1:15" ht="15.75" x14ac:dyDescent="0.25">
      <c r="A354" s="70"/>
      <c r="B354" s="86" t="s">
        <v>17</v>
      </c>
      <c r="C354" s="88" t="s">
        <v>362</v>
      </c>
      <c r="D354" s="51">
        <v>13654.8</v>
      </c>
      <c r="E354" s="62">
        <v>13654.8</v>
      </c>
      <c r="F354" s="62">
        <v>11657.099999999999</v>
      </c>
      <c r="G354" s="62">
        <v>147.19999999999999</v>
      </c>
      <c r="H354" s="62">
        <v>0</v>
      </c>
      <c r="I354" s="49">
        <v>2693.9</v>
      </c>
      <c r="J354" s="62">
        <v>2693.9</v>
      </c>
      <c r="K354" s="63">
        <v>1211.3</v>
      </c>
      <c r="L354" s="63">
        <v>116.7</v>
      </c>
      <c r="M354" s="62">
        <v>0</v>
      </c>
      <c r="N354" s="51">
        <v>16348.699999999999</v>
      </c>
      <c r="O354" s="38"/>
    </row>
    <row r="355" spans="1:15" ht="15.75" x14ac:dyDescent="0.25">
      <c r="A355" s="70"/>
      <c r="B355" s="86" t="s">
        <v>17</v>
      </c>
      <c r="C355" s="88" t="s">
        <v>363</v>
      </c>
      <c r="D355" s="51">
        <v>67221.2</v>
      </c>
      <c r="E355" s="62">
        <v>67221.2</v>
      </c>
      <c r="F355" s="62">
        <v>57881.700000000004</v>
      </c>
      <c r="G355" s="62">
        <v>295</v>
      </c>
      <c r="H355" s="62">
        <v>0</v>
      </c>
      <c r="I355" s="49">
        <v>13080.6</v>
      </c>
      <c r="J355" s="62">
        <v>13080.6</v>
      </c>
      <c r="K355" s="63">
        <v>6091</v>
      </c>
      <c r="L355" s="63">
        <v>233.7</v>
      </c>
      <c r="M355" s="62">
        <v>0</v>
      </c>
      <c r="N355" s="51">
        <v>80301.8</v>
      </c>
      <c r="O355" s="38"/>
    </row>
    <row r="356" spans="1:15" ht="15.75" x14ac:dyDescent="0.25">
      <c r="A356" s="81"/>
      <c r="B356" s="86" t="s">
        <v>17</v>
      </c>
      <c r="C356" s="88" t="s">
        <v>364</v>
      </c>
      <c r="D356" s="51">
        <v>14701.000000000002</v>
      </c>
      <c r="E356" s="62">
        <v>14701.000000000002</v>
      </c>
      <c r="F356" s="62">
        <v>12567.5</v>
      </c>
      <c r="G356" s="62">
        <v>129.1</v>
      </c>
      <c r="H356" s="62">
        <v>0</v>
      </c>
      <c r="I356" s="49">
        <v>2880.8</v>
      </c>
      <c r="J356" s="62">
        <v>2880.8</v>
      </c>
      <c r="K356" s="63">
        <v>1304.9000000000001</v>
      </c>
      <c r="L356" s="63">
        <v>102.4</v>
      </c>
      <c r="M356" s="62">
        <v>0</v>
      </c>
      <c r="N356" s="51">
        <v>17581.800000000003</v>
      </c>
      <c r="O356" s="38"/>
    </row>
    <row r="357" spans="1:15" ht="15.75" x14ac:dyDescent="0.25">
      <c r="A357" s="81"/>
      <c r="B357" s="86"/>
      <c r="C357" s="88"/>
      <c r="D357" s="49"/>
      <c r="E357" s="62"/>
      <c r="F357" s="94"/>
      <c r="G357" s="62"/>
      <c r="H357" s="94"/>
      <c r="I357" s="49"/>
      <c r="J357" s="94"/>
      <c r="K357" s="94"/>
      <c r="L357" s="94"/>
      <c r="M357" s="94"/>
      <c r="N357" s="49"/>
      <c r="O357" s="38"/>
    </row>
    <row r="358" spans="1:15" ht="39" x14ac:dyDescent="0.25">
      <c r="A358" s="79"/>
      <c r="B358" s="95"/>
      <c r="C358" s="82" t="s">
        <v>365</v>
      </c>
      <c r="D358" s="73">
        <v>231248.59999999998</v>
      </c>
      <c r="E358" s="73">
        <v>231248.59999999998</v>
      </c>
      <c r="F358" s="73">
        <v>196428.49999999997</v>
      </c>
      <c r="G358" s="73">
        <v>2734.9</v>
      </c>
      <c r="H358" s="73">
        <v>0</v>
      </c>
      <c r="I358" s="73">
        <v>49848.800000000003</v>
      </c>
      <c r="J358" s="73">
        <v>49848.800000000003</v>
      </c>
      <c r="K358" s="73">
        <v>21925.3</v>
      </c>
      <c r="L358" s="73">
        <v>2023.7999999999997</v>
      </c>
      <c r="M358" s="73">
        <v>0</v>
      </c>
      <c r="N358" s="73">
        <v>281097.40000000002</v>
      </c>
      <c r="O358" s="38"/>
    </row>
    <row r="359" spans="1:15" ht="15.75" x14ac:dyDescent="0.25">
      <c r="A359" s="81"/>
      <c r="B359" s="86"/>
      <c r="C359" s="88"/>
      <c r="D359" s="49"/>
      <c r="E359" s="62"/>
      <c r="F359" s="94"/>
      <c r="G359" s="62"/>
      <c r="H359" s="94"/>
      <c r="I359" s="49"/>
      <c r="J359" s="94"/>
      <c r="K359" s="94"/>
      <c r="L359" s="94"/>
      <c r="M359" s="94"/>
      <c r="N359" s="49"/>
      <c r="O359" s="38"/>
    </row>
    <row r="360" spans="1:15" ht="15.75" x14ac:dyDescent="0.25">
      <c r="A360" s="81"/>
      <c r="B360" s="71" t="s">
        <v>17</v>
      </c>
      <c r="C360" s="88" t="s">
        <v>366</v>
      </c>
      <c r="D360" s="51">
        <v>6007.1</v>
      </c>
      <c r="E360" s="62">
        <v>6007.1</v>
      </c>
      <c r="F360" s="62">
        <v>4775.3999999999996</v>
      </c>
      <c r="G360" s="62">
        <v>181.10000000000002</v>
      </c>
      <c r="H360" s="62">
        <v>0</v>
      </c>
      <c r="I360" s="49">
        <v>0</v>
      </c>
      <c r="J360" s="62">
        <v>0</v>
      </c>
      <c r="K360" s="63">
        <v>0</v>
      </c>
      <c r="L360" s="63">
        <v>0</v>
      </c>
      <c r="M360" s="62">
        <v>0</v>
      </c>
      <c r="N360" s="51">
        <v>6007.1</v>
      </c>
      <c r="O360" s="38"/>
    </row>
    <row r="361" spans="1:15" ht="15.75" x14ac:dyDescent="0.25">
      <c r="A361" s="55"/>
      <c r="B361" s="56" t="s">
        <v>17</v>
      </c>
      <c r="C361" s="69" t="s">
        <v>367</v>
      </c>
      <c r="D361" s="51">
        <v>19611.8</v>
      </c>
      <c r="E361" s="62">
        <v>19611.8</v>
      </c>
      <c r="F361" s="62">
        <v>16809.2</v>
      </c>
      <c r="G361" s="62">
        <v>181.4</v>
      </c>
      <c r="H361" s="62">
        <v>0</v>
      </c>
      <c r="I361" s="49">
        <v>4138.8</v>
      </c>
      <c r="J361" s="62">
        <v>4138.8</v>
      </c>
      <c r="K361" s="63">
        <v>1885</v>
      </c>
      <c r="L361" s="63">
        <v>143.80000000000001</v>
      </c>
      <c r="M361" s="62">
        <v>0</v>
      </c>
      <c r="N361" s="51">
        <v>23750.6</v>
      </c>
      <c r="O361" s="38"/>
    </row>
    <row r="362" spans="1:15" ht="15.75" x14ac:dyDescent="0.25">
      <c r="A362" s="55"/>
      <c r="B362" s="56" t="s">
        <v>17</v>
      </c>
      <c r="C362" s="69" t="s">
        <v>368</v>
      </c>
      <c r="D362" s="51">
        <v>35356.599999999991</v>
      </c>
      <c r="E362" s="62">
        <v>35356.599999999991</v>
      </c>
      <c r="F362" s="62">
        <v>30080.3</v>
      </c>
      <c r="G362" s="62">
        <v>332.9</v>
      </c>
      <c r="H362" s="62">
        <v>0</v>
      </c>
      <c r="I362" s="49">
        <v>8287.5</v>
      </c>
      <c r="J362" s="62">
        <v>8287.5</v>
      </c>
      <c r="K362" s="63">
        <v>3629.7</v>
      </c>
      <c r="L362" s="63">
        <v>263.8</v>
      </c>
      <c r="M362" s="62">
        <v>0</v>
      </c>
      <c r="N362" s="51">
        <v>43644.099999999991</v>
      </c>
      <c r="O362" s="38"/>
    </row>
    <row r="363" spans="1:15" ht="15.75" x14ac:dyDescent="0.25">
      <c r="A363" s="81"/>
      <c r="B363" s="86" t="s">
        <v>17</v>
      </c>
      <c r="C363" s="88" t="s">
        <v>369</v>
      </c>
      <c r="D363" s="51">
        <v>19697.000000000004</v>
      </c>
      <c r="E363" s="62">
        <v>19697.000000000004</v>
      </c>
      <c r="F363" s="62">
        <v>16648.5</v>
      </c>
      <c r="G363" s="62">
        <v>274.10000000000002</v>
      </c>
      <c r="H363" s="62">
        <v>0</v>
      </c>
      <c r="I363" s="49">
        <v>4421.7</v>
      </c>
      <c r="J363" s="62">
        <v>4421.7</v>
      </c>
      <c r="K363" s="63">
        <v>1893</v>
      </c>
      <c r="L363" s="63">
        <v>217.2</v>
      </c>
      <c r="M363" s="62">
        <v>0</v>
      </c>
      <c r="N363" s="51">
        <v>24118.700000000004</v>
      </c>
      <c r="O363" s="38"/>
    </row>
    <row r="364" spans="1:15" ht="15.75" x14ac:dyDescent="0.25">
      <c r="A364" s="70"/>
      <c r="B364" s="86" t="s">
        <v>17</v>
      </c>
      <c r="C364" s="88" t="s">
        <v>370</v>
      </c>
      <c r="D364" s="51">
        <v>17332.100000000002</v>
      </c>
      <c r="E364" s="62">
        <v>17332.100000000002</v>
      </c>
      <c r="F364" s="62">
        <v>14696</v>
      </c>
      <c r="G364" s="62">
        <v>166.5</v>
      </c>
      <c r="H364" s="62">
        <v>0</v>
      </c>
      <c r="I364" s="49">
        <v>3763</v>
      </c>
      <c r="J364" s="62">
        <v>3763</v>
      </c>
      <c r="K364" s="63">
        <v>1666</v>
      </c>
      <c r="L364" s="63">
        <v>132</v>
      </c>
      <c r="M364" s="62">
        <v>0</v>
      </c>
      <c r="N364" s="51">
        <v>21095.100000000002</v>
      </c>
      <c r="O364" s="38"/>
    </row>
    <row r="365" spans="1:15" ht="15.75" x14ac:dyDescent="0.25">
      <c r="A365" s="70"/>
      <c r="B365" s="71" t="s">
        <v>17</v>
      </c>
      <c r="C365" s="85" t="s">
        <v>371</v>
      </c>
      <c r="D365" s="51">
        <v>60232.299999999996</v>
      </c>
      <c r="E365" s="62">
        <v>60232.299999999996</v>
      </c>
      <c r="F365" s="62">
        <v>51895.100000000006</v>
      </c>
      <c r="G365" s="62">
        <v>371.4</v>
      </c>
      <c r="H365" s="62">
        <v>0</v>
      </c>
      <c r="I365" s="49">
        <v>12961.1</v>
      </c>
      <c r="J365" s="62">
        <v>12961.1</v>
      </c>
      <c r="K365" s="63">
        <v>5870.3</v>
      </c>
      <c r="L365" s="63">
        <v>294.3</v>
      </c>
      <c r="M365" s="62">
        <v>0</v>
      </c>
      <c r="N365" s="51">
        <v>73193.399999999994</v>
      </c>
      <c r="O365" s="38"/>
    </row>
    <row r="366" spans="1:15" ht="15.75" x14ac:dyDescent="0.25">
      <c r="A366" s="70"/>
      <c r="B366" s="86" t="s">
        <v>17</v>
      </c>
      <c r="C366" s="88" t="s">
        <v>372</v>
      </c>
      <c r="D366" s="51">
        <v>21182.699999999997</v>
      </c>
      <c r="E366" s="62">
        <v>21182.699999999997</v>
      </c>
      <c r="F366" s="62">
        <v>18023.8</v>
      </c>
      <c r="G366" s="62">
        <v>283.60000000000002</v>
      </c>
      <c r="H366" s="62">
        <v>0</v>
      </c>
      <c r="I366" s="49">
        <v>4690.8999999999996</v>
      </c>
      <c r="J366" s="62">
        <v>4690.8999999999996</v>
      </c>
      <c r="K366" s="63">
        <v>2044.6</v>
      </c>
      <c r="L366" s="63">
        <v>224.7</v>
      </c>
      <c r="M366" s="62">
        <v>0</v>
      </c>
      <c r="N366" s="51">
        <v>25873.599999999999</v>
      </c>
      <c r="O366" s="38"/>
    </row>
    <row r="367" spans="1:15" ht="15.75" x14ac:dyDescent="0.25">
      <c r="A367" s="81"/>
      <c r="B367" s="86" t="s">
        <v>17</v>
      </c>
      <c r="C367" s="88" t="s">
        <v>373</v>
      </c>
      <c r="D367" s="51">
        <v>11982.5</v>
      </c>
      <c r="E367" s="62">
        <v>11982.5</v>
      </c>
      <c r="F367" s="62">
        <v>9935</v>
      </c>
      <c r="G367" s="62">
        <v>270.5</v>
      </c>
      <c r="H367" s="62">
        <v>0</v>
      </c>
      <c r="I367" s="49">
        <v>2725.4</v>
      </c>
      <c r="J367" s="62">
        <v>2725.4</v>
      </c>
      <c r="K367" s="63">
        <v>1129.5</v>
      </c>
      <c r="L367" s="63">
        <v>214.3</v>
      </c>
      <c r="M367" s="62">
        <v>0</v>
      </c>
      <c r="N367" s="51">
        <v>14707.9</v>
      </c>
      <c r="O367" s="38"/>
    </row>
    <row r="368" spans="1:15" ht="15.75" x14ac:dyDescent="0.25">
      <c r="A368" s="70"/>
      <c r="B368" s="86" t="s">
        <v>17</v>
      </c>
      <c r="C368" s="88" t="s">
        <v>374</v>
      </c>
      <c r="D368" s="51">
        <v>21348.1</v>
      </c>
      <c r="E368" s="62">
        <v>21348.1</v>
      </c>
      <c r="F368" s="62">
        <v>17957.900000000001</v>
      </c>
      <c r="G368" s="62">
        <v>354</v>
      </c>
      <c r="H368" s="62">
        <v>0</v>
      </c>
      <c r="I368" s="49">
        <v>4663.6000000000004</v>
      </c>
      <c r="J368" s="62">
        <v>4663.6000000000004</v>
      </c>
      <c r="K368" s="63">
        <v>2031.7</v>
      </c>
      <c r="L368" s="63">
        <v>280.60000000000002</v>
      </c>
      <c r="M368" s="62">
        <v>0</v>
      </c>
      <c r="N368" s="51">
        <v>26011.699999999997</v>
      </c>
      <c r="O368" s="38"/>
    </row>
    <row r="369" spans="1:15" ht="15.75" x14ac:dyDescent="0.25">
      <c r="A369" s="70"/>
      <c r="B369" s="86" t="s">
        <v>17</v>
      </c>
      <c r="C369" s="88" t="s">
        <v>375</v>
      </c>
      <c r="D369" s="51">
        <v>18498.400000000001</v>
      </c>
      <c r="E369" s="62">
        <v>18498.400000000001</v>
      </c>
      <c r="F369" s="62">
        <v>15607.300000000001</v>
      </c>
      <c r="G369" s="62">
        <v>319.39999999999998</v>
      </c>
      <c r="H369" s="62">
        <v>0</v>
      </c>
      <c r="I369" s="49">
        <v>4196.8</v>
      </c>
      <c r="J369" s="62">
        <v>4196.8</v>
      </c>
      <c r="K369" s="63">
        <v>1775.5</v>
      </c>
      <c r="L369" s="63">
        <v>253.1</v>
      </c>
      <c r="M369" s="62">
        <v>0</v>
      </c>
      <c r="N369" s="51">
        <v>22695.200000000001</v>
      </c>
      <c r="O369" s="38"/>
    </row>
    <row r="370" spans="1:15" ht="15.75" x14ac:dyDescent="0.25">
      <c r="A370" s="81"/>
      <c r="B370" s="86"/>
      <c r="C370" s="88"/>
      <c r="D370" s="49"/>
      <c r="E370" s="62"/>
      <c r="F370" s="94"/>
      <c r="G370" s="62"/>
      <c r="H370" s="94"/>
      <c r="I370" s="49"/>
      <c r="J370" s="94"/>
      <c r="K370" s="94"/>
      <c r="L370" s="94"/>
      <c r="M370" s="94"/>
      <c r="N370" s="49"/>
      <c r="O370" s="38"/>
    </row>
    <row r="371" spans="1:15" ht="39" x14ac:dyDescent="0.25">
      <c r="A371" s="79"/>
      <c r="B371" s="95"/>
      <c r="C371" s="82" t="s">
        <v>376</v>
      </c>
      <c r="D371" s="73">
        <v>186406</v>
      </c>
      <c r="E371" s="73">
        <v>186406</v>
      </c>
      <c r="F371" s="73">
        <v>160606.79999999999</v>
      </c>
      <c r="G371" s="73">
        <v>1541.3</v>
      </c>
      <c r="H371" s="73">
        <v>0</v>
      </c>
      <c r="I371" s="73">
        <v>38417.800000000003</v>
      </c>
      <c r="J371" s="73">
        <v>38417.800000000003</v>
      </c>
      <c r="K371" s="73">
        <v>17742.7</v>
      </c>
      <c r="L371" s="73">
        <v>1078.8999999999999</v>
      </c>
      <c r="M371" s="73">
        <v>0</v>
      </c>
      <c r="N371" s="73">
        <v>224823.79999999996</v>
      </c>
      <c r="O371" s="38"/>
    </row>
    <row r="372" spans="1:15" ht="15.75" x14ac:dyDescent="0.25">
      <c r="A372" s="81"/>
      <c r="B372" s="86"/>
      <c r="C372" s="88"/>
      <c r="D372" s="49"/>
      <c r="E372" s="62"/>
      <c r="F372" s="94"/>
      <c r="G372" s="62"/>
      <c r="H372" s="94"/>
      <c r="I372" s="49"/>
      <c r="J372" s="94"/>
      <c r="K372" s="94"/>
      <c r="L372" s="94"/>
      <c r="M372" s="94"/>
      <c r="N372" s="49"/>
      <c r="O372" s="38"/>
    </row>
    <row r="373" spans="1:15" ht="31.5" x14ac:dyDescent="0.25">
      <c r="A373" s="81"/>
      <c r="B373" s="71" t="s">
        <v>17</v>
      </c>
      <c r="C373" s="88" t="s">
        <v>377</v>
      </c>
      <c r="D373" s="51">
        <v>5170.6000000000004</v>
      </c>
      <c r="E373" s="62">
        <v>5170.6000000000004</v>
      </c>
      <c r="F373" s="62">
        <v>3890.3</v>
      </c>
      <c r="G373" s="62">
        <v>180.1</v>
      </c>
      <c r="H373" s="62">
        <v>0</v>
      </c>
      <c r="I373" s="49">
        <v>0</v>
      </c>
      <c r="J373" s="62">
        <v>0</v>
      </c>
      <c r="K373" s="63">
        <v>0</v>
      </c>
      <c r="L373" s="63">
        <v>0</v>
      </c>
      <c r="M373" s="62">
        <v>0</v>
      </c>
      <c r="N373" s="51">
        <v>5170.6000000000004</v>
      </c>
      <c r="O373" s="38"/>
    </row>
    <row r="374" spans="1:15" ht="15.75" x14ac:dyDescent="0.25">
      <c r="A374" s="55"/>
      <c r="B374" s="56" t="s">
        <v>17</v>
      </c>
      <c r="C374" s="69" t="s">
        <v>378</v>
      </c>
      <c r="D374" s="51">
        <v>26977.199999999997</v>
      </c>
      <c r="E374" s="62">
        <v>26977.199999999997</v>
      </c>
      <c r="F374" s="62">
        <v>23731.3</v>
      </c>
      <c r="G374" s="62">
        <v>96.7</v>
      </c>
      <c r="H374" s="62">
        <v>0</v>
      </c>
      <c r="I374" s="49">
        <v>5369.6</v>
      </c>
      <c r="J374" s="62">
        <v>5369.6</v>
      </c>
      <c r="K374" s="63">
        <v>2668.2</v>
      </c>
      <c r="L374" s="63">
        <v>76.7</v>
      </c>
      <c r="M374" s="62">
        <v>0</v>
      </c>
      <c r="N374" s="51">
        <v>32346.799999999996</v>
      </c>
      <c r="O374" s="38"/>
    </row>
    <row r="375" spans="1:15" ht="15.75" x14ac:dyDescent="0.25">
      <c r="A375" s="55"/>
      <c r="B375" s="56" t="s">
        <v>17</v>
      </c>
      <c r="C375" s="69" t="s">
        <v>379</v>
      </c>
      <c r="D375" s="51">
        <v>22284.100000000002</v>
      </c>
      <c r="E375" s="62">
        <v>22284.100000000002</v>
      </c>
      <c r="F375" s="62">
        <v>19298.8</v>
      </c>
      <c r="G375" s="62">
        <v>164.7</v>
      </c>
      <c r="H375" s="62">
        <v>0</v>
      </c>
      <c r="I375" s="49">
        <v>5033.8</v>
      </c>
      <c r="J375" s="62">
        <v>5033.8</v>
      </c>
      <c r="K375" s="63">
        <v>2309.9</v>
      </c>
      <c r="L375" s="63">
        <v>130.5</v>
      </c>
      <c r="M375" s="62">
        <v>0</v>
      </c>
      <c r="N375" s="51">
        <v>27317.9</v>
      </c>
      <c r="O375" s="38"/>
    </row>
    <row r="376" spans="1:15" ht="15.75" x14ac:dyDescent="0.25">
      <c r="A376" s="70"/>
      <c r="B376" s="71" t="s">
        <v>17</v>
      </c>
      <c r="C376" s="85" t="s">
        <v>380</v>
      </c>
      <c r="D376" s="51">
        <v>12375.9</v>
      </c>
      <c r="E376" s="62">
        <v>12375.9</v>
      </c>
      <c r="F376" s="62">
        <v>10455.6</v>
      </c>
      <c r="G376" s="62">
        <v>248.4</v>
      </c>
      <c r="H376" s="62">
        <v>0</v>
      </c>
      <c r="I376" s="49">
        <v>2813.6</v>
      </c>
      <c r="J376" s="62">
        <v>2813.6</v>
      </c>
      <c r="K376" s="63">
        <v>1225.4000000000001</v>
      </c>
      <c r="L376" s="63">
        <v>196.8</v>
      </c>
      <c r="M376" s="62">
        <v>0</v>
      </c>
      <c r="N376" s="51">
        <v>15189.5</v>
      </c>
      <c r="O376" s="38"/>
    </row>
    <row r="377" spans="1:15" ht="15.75" x14ac:dyDescent="0.25">
      <c r="A377" s="81"/>
      <c r="B377" s="86" t="s">
        <v>17</v>
      </c>
      <c r="C377" s="88" t="s">
        <v>381</v>
      </c>
      <c r="D377" s="51">
        <v>7027.4000000000005</v>
      </c>
      <c r="E377" s="62">
        <v>7027.4000000000005</v>
      </c>
      <c r="F377" s="62">
        <v>5995.9</v>
      </c>
      <c r="G377" s="62">
        <v>92.2</v>
      </c>
      <c r="H377" s="62">
        <v>0</v>
      </c>
      <c r="I377" s="49">
        <v>1573</v>
      </c>
      <c r="J377" s="62">
        <v>1573</v>
      </c>
      <c r="K377" s="63">
        <v>702</v>
      </c>
      <c r="L377" s="63">
        <v>73.099999999999994</v>
      </c>
      <c r="M377" s="62">
        <v>0</v>
      </c>
      <c r="N377" s="51">
        <v>8600.4000000000015</v>
      </c>
      <c r="O377" s="38"/>
    </row>
    <row r="378" spans="1:15" ht="15.75" x14ac:dyDescent="0.25">
      <c r="A378" s="70"/>
      <c r="B378" s="86" t="s">
        <v>17</v>
      </c>
      <c r="C378" s="88" t="s">
        <v>382</v>
      </c>
      <c r="D378" s="51">
        <v>10594</v>
      </c>
      <c r="E378" s="62">
        <v>10594</v>
      </c>
      <c r="F378" s="62">
        <v>9046.6</v>
      </c>
      <c r="G378" s="62">
        <v>160.9</v>
      </c>
      <c r="H378" s="62">
        <v>0</v>
      </c>
      <c r="I378" s="49">
        <v>2390.9</v>
      </c>
      <c r="J378" s="62">
        <v>2390.9</v>
      </c>
      <c r="K378" s="63">
        <v>1059.3</v>
      </c>
      <c r="L378" s="63">
        <v>127.6</v>
      </c>
      <c r="M378" s="62">
        <v>0</v>
      </c>
      <c r="N378" s="51">
        <v>12984.9</v>
      </c>
      <c r="O378" s="38"/>
    </row>
    <row r="379" spans="1:15" ht="15.75" x14ac:dyDescent="0.25">
      <c r="A379" s="70"/>
      <c r="B379" s="86" t="s">
        <v>17</v>
      </c>
      <c r="C379" s="88" t="s">
        <v>383</v>
      </c>
      <c r="D379" s="51">
        <v>16236.1</v>
      </c>
      <c r="E379" s="62">
        <v>16236.1</v>
      </c>
      <c r="F379" s="62">
        <v>13991.4</v>
      </c>
      <c r="G379" s="62">
        <v>105.2</v>
      </c>
      <c r="H379" s="62">
        <v>0</v>
      </c>
      <c r="I379" s="49">
        <v>3279.2</v>
      </c>
      <c r="J379" s="62">
        <v>3279.2</v>
      </c>
      <c r="K379" s="63">
        <v>1511.6</v>
      </c>
      <c r="L379" s="63">
        <v>83.3</v>
      </c>
      <c r="M379" s="62">
        <v>0</v>
      </c>
      <c r="N379" s="51">
        <v>19515.3</v>
      </c>
      <c r="O379" s="38"/>
    </row>
    <row r="380" spans="1:15" ht="15.75" x14ac:dyDescent="0.25">
      <c r="A380" s="81"/>
      <c r="B380" s="86" t="s">
        <v>17</v>
      </c>
      <c r="C380" s="88" t="s">
        <v>384</v>
      </c>
      <c r="D380" s="51">
        <v>11131.5</v>
      </c>
      <c r="E380" s="62">
        <v>11131.5</v>
      </c>
      <c r="F380" s="62">
        <v>9562.4</v>
      </c>
      <c r="G380" s="62">
        <v>91.8</v>
      </c>
      <c r="H380" s="62">
        <v>0</v>
      </c>
      <c r="I380" s="49">
        <v>2384.1999999999998</v>
      </c>
      <c r="J380" s="62">
        <v>2384.1999999999998</v>
      </c>
      <c r="K380" s="63">
        <v>1092</v>
      </c>
      <c r="L380" s="63">
        <v>72.8</v>
      </c>
      <c r="M380" s="62">
        <v>0</v>
      </c>
      <c r="N380" s="51">
        <v>13515.7</v>
      </c>
      <c r="O380" s="38"/>
    </row>
    <row r="381" spans="1:15" ht="15.75" x14ac:dyDescent="0.25">
      <c r="A381" s="70"/>
      <c r="B381" s="86" t="s">
        <v>17</v>
      </c>
      <c r="C381" s="88" t="s">
        <v>385</v>
      </c>
      <c r="D381" s="51">
        <v>57358.2</v>
      </c>
      <c r="E381" s="62">
        <v>57358.2</v>
      </c>
      <c r="F381" s="62">
        <v>49842.5</v>
      </c>
      <c r="G381" s="62">
        <v>221.1</v>
      </c>
      <c r="H381" s="62">
        <v>0</v>
      </c>
      <c r="I381" s="49">
        <v>11839.4</v>
      </c>
      <c r="J381" s="62">
        <v>11839.4</v>
      </c>
      <c r="K381" s="63">
        <v>5475</v>
      </c>
      <c r="L381" s="63">
        <v>175.3</v>
      </c>
      <c r="M381" s="62">
        <v>0</v>
      </c>
      <c r="N381" s="51">
        <v>69197.599999999991</v>
      </c>
      <c r="O381" s="38"/>
    </row>
    <row r="382" spans="1:15" ht="15.75" x14ac:dyDescent="0.25">
      <c r="A382" s="70"/>
      <c r="B382" s="86" t="s">
        <v>17</v>
      </c>
      <c r="C382" s="88" t="s">
        <v>386</v>
      </c>
      <c r="D382" s="51">
        <v>17251</v>
      </c>
      <c r="E382" s="62">
        <v>17251</v>
      </c>
      <c r="F382" s="62">
        <v>14792</v>
      </c>
      <c r="G382" s="62">
        <v>180.2</v>
      </c>
      <c r="H382" s="62">
        <v>0</v>
      </c>
      <c r="I382" s="49">
        <v>3734.1</v>
      </c>
      <c r="J382" s="62">
        <v>3734.1</v>
      </c>
      <c r="K382" s="63">
        <v>1699.3</v>
      </c>
      <c r="L382" s="63">
        <v>142.80000000000001</v>
      </c>
      <c r="M382" s="62">
        <v>0</v>
      </c>
      <c r="N382" s="51">
        <v>20985.1</v>
      </c>
      <c r="O382" s="38"/>
    </row>
    <row r="383" spans="1:15" ht="15.75" x14ac:dyDescent="0.25">
      <c r="A383" s="81"/>
      <c r="B383" s="86"/>
      <c r="C383" s="88"/>
      <c r="D383" s="49"/>
      <c r="E383" s="62"/>
      <c r="F383" s="94"/>
      <c r="G383" s="62"/>
      <c r="H383" s="94"/>
      <c r="I383" s="49"/>
      <c r="J383" s="94"/>
      <c r="K383" s="94"/>
      <c r="L383" s="94"/>
      <c r="M383" s="94"/>
      <c r="N383" s="49"/>
      <c r="O383" s="38"/>
    </row>
    <row r="384" spans="1:15" ht="39" x14ac:dyDescent="0.25">
      <c r="A384" s="79"/>
      <c r="B384" s="95"/>
      <c r="C384" s="82" t="s">
        <v>387</v>
      </c>
      <c r="D384" s="73">
        <v>657283.14999999991</v>
      </c>
      <c r="E384" s="73">
        <v>657283.14999999991</v>
      </c>
      <c r="F384" s="73">
        <v>556980.20000000007</v>
      </c>
      <c r="G384" s="73">
        <v>5725.4999999999991</v>
      </c>
      <c r="H384" s="73">
        <v>0</v>
      </c>
      <c r="I384" s="73">
        <v>136948.30000000002</v>
      </c>
      <c r="J384" s="73">
        <v>136948.30000000002</v>
      </c>
      <c r="K384" s="73">
        <v>61572.69999999999</v>
      </c>
      <c r="L384" s="73">
        <v>4359.9999999999991</v>
      </c>
      <c r="M384" s="73">
        <v>0</v>
      </c>
      <c r="N384" s="73">
        <v>794231.45000000007</v>
      </c>
      <c r="O384" s="38"/>
    </row>
    <row r="385" spans="1:15" ht="15.75" x14ac:dyDescent="0.25">
      <c r="A385" s="81"/>
      <c r="B385" s="86"/>
      <c r="C385" s="88"/>
      <c r="D385" s="49"/>
      <c r="E385" s="62"/>
      <c r="F385" s="94"/>
      <c r="G385" s="62"/>
      <c r="H385" s="94"/>
      <c r="I385" s="49"/>
      <c r="J385" s="94"/>
      <c r="K385" s="94"/>
      <c r="L385" s="94"/>
      <c r="M385" s="94"/>
      <c r="N385" s="49"/>
      <c r="O385" s="38"/>
    </row>
    <row r="386" spans="1:15" ht="15.75" x14ac:dyDescent="0.25">
      <c r="A386" s="81"/>
      <c r="B386" s="71" t="s">
        <v>17</v>
      </c>
      <c r="C386" s="88" t="s">
        <v>388</v>
      </c>
      <c r="D386" s="51">
        <v>10871.2</v>
      </c>
      <c r="E386" s="62">
        <v>10871.2</v>
      </c>
      <c r="F386" s="62">
        <v>8609</v>
      </c>
      <c r="G386" s="62">
        <v>223.8</v>
      </c>
      <c r="H386" s="62">
        <v>0</v>
      </c>
      <c r="I386" s="49">
        <v>0</v>
      </c>
      <c r="J386" s="62">
        <v>0</v>
      </c>
      <c r="K386" s="63">
        <v>0</v>
      </c>
      <c r="L386" s="63">
        <v>0</v>
      </c>
      <c r="M386" s="62">
        <v>0</v>
      </c>
      <c r="N386" s="51">
        <v>10871.2</v>
      </c>
      <c r="O386" s="38"/>
    </row>
    <row r="387" spans="1:15" ht="15.75" x14ac:dyDescent="0.25">
      <c r="A387" s="55"/>
      <c r="B387" s="56" t="s">
        <v>17</v>
      </c>
      <c r="C387" s="69" t="s">
        <v>389</v>
      </c>
      <c r="D387" s="51">
        <v>90901.25</v>
      </c>
      <c r="E387" s="62">
        <v>90901.25</v>
      </c>
      <c r="F387" s="62">
        <v>73741.2</v>
      </c>
      <c r="G387" s="62">
        <v>1004.9</v>
      </c>
      <c r="H387" s="62">
        <v>0</v>
      </c>
      <c r="I387" s="49">
        <v>18249.3</v>
      </c>
      <c r="J387" s="62">
        <v>18249.3</v>
      </c>
      <c r="K387" s="63">
        <v>8587.2999999999993</v>
      </c>
      <c r="L387" s="63">
        <v>796.3</v>
      </c>
      <c r="M387" s="62">
        <v>0</v>
      </c>
      <c r="N387" s="51">
        <v>109150.55</v>
      </c>
      <c r="O387" s="38"/>
    </row>
    <row r="388" spans="1:15" ht="15.75" x14ac:dyDescent="0.25">
      <c r="A388" s="55"/>
      <c r="B388" s="56" t="s">
        <v>17</v>
      </c>
      <c r="C388" s="69" t="s">
        <v>390</v>
      </c>
      <c r="D388" s="51">
        <v>82984.099999999991</v>
      </c>
      <c r="E388" s="62">
        <v>82984.099999999991</v>
      </c>
      <c r="F388" s="62">
        <v>71175.199999999997</v>
      </c>
      <c r="G388" s="62">
        <v>335.2</v>
      </c>
      <c r="H388" s="62">
        <v>0</v>
      </c>
      <c r="I388" s="49">
        <v>19610.5</v>
      </c>
      <c r="J388" s="62">
        <v>19610.5</v>
      </c>
      <c r="K388" s="63">
        <v>8612.2000000000007</v>
      </c>
      <c r="L388" s="63">
        <v>265.60000000000002</v>
      </c>
      <c r="M388" s="62">
        <v>0</v>
      </c>
      <c r="N388" s="51">
        <v>102594.59999999999</v>
      </c>
      <c r="O388" s="38"/>
    </row>
    <row r="389" spans="1:15" ht="15.75" x14ac:dyDescent="0.25">
      <c r="A389" s="70"/>
      <c r="B389" s="86" t="s">
        <v>17</v>
      </c>
      <c r="C389" s="88" t="s">
        <v>391</v>
      </c>
      <c r="D389" s="51">
        <v>23618.3</v>
      </c>
      <c r="E389" s="62">
        <v>23618.3</v>
      </c>
      <c r="F389" s="62">
        <v>20169.899999999998</v>
      </c>
      <c r="G389" s="62">
        <v>209</v>
      </c>
      <c r="H389" s="62">
        <v>0</v>
      </c>
      <c r="I389" s="49">
        <v>5195.8</v>
      </c>
      <c r="J389" s="62">
        <v>5195.8</v>
      </c>
      <c r="K389" s="63">
        <v>2281.5</v>
      </c>
      <c r="L389" s="63">
        <v>165.6</v>
      </c>
      <c r="M389" s="62">
        <v>0</v>
      </c>
      <c r="N389" s="51">
        <v>28814.1</v>
      </c>
      <c r="O389" s="38"/>
    </row>
    <row r="390" spans="1:15" ht="15.75" x14ac:dyDescent="0.25">
      <c r="A390" s="70"/>
      <c r="B390" s="86" t="s">
        <v>17</v>
      </c>
      <c r="C390" s="88" t="s">
        <v>392</v>
      </c>
      <c r="D390" s="51">
        <v>6386.9000000000005</v>
      </c>
      <c r="E390" s="62">
        <v>6386.9000000000005</v>
      </c>
      <c r="F390" s="62">
        <v>5336.9000000000005</v>
      </c>
      <c r="G390" s="62">
        <v>114.6</v>
      </c>
      <c r="H390" s="62">
        <v>0</v>
      </c>
      <c r="I390" s="49">
        <v>1429.8</v>
      </c>
      <c r="J390" s="62">
        <v>1429.8</v>
      </c>
      <c r="K390" s="63">
        <v>607.29999999999995</v>
      </c>
      <c r="L390" s="63">
        <v>90.8</v>
      </c>
      <c r="M390" s="62">
        <v>0</v>
      </c>
      <c r="N390" s="51">
        <v>7816.7000000000007</v>
      </c>
      <c r="O390" s="38"/>
    </row>
    <row r="391" spans="1:15" ht="15.75" x14ac:dyDescent="0.25">
      <c r="A391" s="70"/>
      <c r="B391" s="86" t="s">
        <v>17</v>
      </c>
      <c r="C391" s="88" t="s">
        <v>393</v>
      </c>
      <c r="D391" s="51">
        <v>16576.3</v>
      </c>
      <c r="E391" s="62">
        <v>16576.3</v>
      </c>
      <c r="F391" s="62">
        <v>14039.6</v>
      </c>
      <c r="G391" s="62">
        <v>301.89999999999998</v>
      </c>
      <c r="H391" s="62">
        <v>0</v>
      </c>
      <c r="I391" s="49">
        <v>3692.6</v>
      </c>
      <c r="J391" s="62">
        <v>3692.6</v>
      </c>
      <c r="K391" s="63">
        <v>1562.4</v>
      </c>
      <c r="L391" s="63">
        <v>239.2</v>
      </c>
      <c r="M391" s="62">
        <v>0</v>
      </c>
      <c r="N391" s="51">
        <v>20268.899999999998</v>
      </c>
      <c r="O391" s="38"/>
    </row>
    <row r="392" spans="1:15" ht="15.75" x14ac:dyDescent="0.25">
      <c r="A392" s="70"/>
      <c r="B392" s="86" t="s">
        <v>17</v>
      </c>
      <c r="C392" s="88" t="s">
        <v>394</v>
      </c>
      <c r="D392" s="51">
        <v>9714.3000000000011</v>
      </c>
      <c r="E392" s="62">
        <v>9714.3000000000011</v>
      </c>
      <c r="F392" s="62">
        <v>8252.7000000000007</v>
      </c>
      <c r="G392" s="62">
        <v>167</v>
      </c>
      <c r="H392" s="62">
        <v>0</v>
      </c>
      <c r="I392" s="49">
        <v>2183.6</v>
      </c>
      <c r="J392" s="62">
        <v>2183.6</v>
      </c>
      <c r="K392" s="63">
        <v>941.2</v>
      </c>
      <c r="L392" s="63">
        <v>132.4</v>
      </c>
      <c r="M392" s="62">
        <v>0</v>
      </c>
      <c r="N392" s="51">
        <v>11897.900000000001</v>
      </c>
      <c r="O392" s="38"/>
    </row>
    <row r="393" spans="1:15" ht="15.75" x14ac:dyDescent="0.25">
      <c r="A393" s="70"/>
      <c r="B393" s="86" t="s">
        <v>17</v>
      </c>
      <c r="C393" s="88" t="s">
        <v>395</v>
      </c>
      <c r="D393" s="51">
        <v>12970.1</v>
      </c>
      <c r="E393" s="62">
        <v>12970.1</v>
      </c>
      <c r="F393" s="62">
        <v>11047.300000000001</v>
      </c>
      <c r="G393" s="62">
        <v>124.3</v>
      </c>
      <c r="H393" s="62">
        <v>0</v>
      </c>
      <c r="I393" s="49">
        <v>2858.2</v>
      </c>
      <c r="J393" s="62">
        <v>2858.2</v>
      </c>
      <c r="K393" s="63">
        <v>1260.9000000000001</v>
      </c>
      <c r="L393" s="63">
        <v>98.5</v>
      </c>
      <c r="M393" s="62">
        <v>0</v>
      </c>
      <c r="N393" s="51">
        <v>15828.3</v>
      </c>
      <c r="O393" s="38"/>
    </row>
    <row r="394" spans="1:15" ht="15.75" x14ac:dyDescent="0.25">
      <c r="A394" s="70"/>
      <c r="B394" s="86" t="s">
        <v>17</v>
      </c>
      <c r="C394" s="88" t="s">
        <v>396</v>
      </c>
      <c r="D394" s="51">
        <v>12509.4</v>
      </c>
      <c r="E394" s="62">
        <v>12509.4</v>
      </c>
      <c r="F394" s="62">
        <v>10622.400000000001</v>
      </c>
      <c r="G394" s="62">
        <v>153.4</v>
      </c>
      <c r="H394" s="62">
        <v>0</v>
      </c>
      <c r="I394" s="49">
        <v>2786.5</v>
      </c>
      <c r="J394" s="62">
        <v>2786.5</v>
      </c>
      <c r="K394" s="63">
        <v>1209.3</v>
      </c>
      <c r="L394" s="63">
        <v>121.6</v>
      </c>
      <c r="M394" s="62">
        <v>0</v>
      </c>
      <c r="N394" s="51">
        <v>15295.9</v>
      </c>
      <c r="O394" s="38"/>
    </row>
    <row r="395" spans="1:15" ht="15.75" x14ac:dyDescent="0.25">
      <c r="A395" s="70"/>
      <c r="B395" s="86" t="s">
        <v>17</v>
      </c>
      <c r="C395" s="88" t="s">
        <v>397</v>
      </c>
      <c r="D395" s="51">
        <v>13207.5</v>
      </c>
      <c r="E395" s="62">
        <v>13207.5</v>
      </c>
      <c r="F395" s="62">
        <v>11106.8</v>
      </c>
      <c r="G395" s="62">
        <v>247.6</v>
      </c>
      <c r="H395" s="62">
        <v>0</v>
      </c>
      <c r="I395" s="49">
        <v>3015.7</v>
      </c>
      <c r="J395" s="62">
        <v>3015.7</v>
      </c>
      <c r="K395" s="63">
        <v>1270.9000000000001</v>
      </c>
      <c r="L395" s="63">
        <v>196.2</v>
      </c>
      <c r="M395" s="62">
        <v>0</v>
      </c>
      <c r="N395" s="51">
        <v>16223.2</v>
      </c>
      <c r="O395" s="38"/>
    </row>
    <row r="396" spans="1:15" ht="15.75" x14ac:dyDescent="0.25">
      <c r="A396" s="70"/>
      <c r="B396" s="86" t="s">
        <v>17</v>
      </c>
      <c r="C396" s="88" t="s">
        <v>398</v>
      </c>
      <c r="D396" s="51">
        <v>19577.600000000002</v>
      </c>
      <c r="E396" s="62">
        <v>19577.600000000002</v>
      </c>
      <c r="F396" s="62">
        <v>16520.599999999999</v>
      </c>
      <c r="G396" s="62">
        <v>349.7</v>
      </c>
      <c r="H396" s="62">
        <v>0</v>
      </c>
      <c r="I396" s="49">
        <v>4399</v>
      </c>
      <c r="J396" s="62">
        <v>4399</v>
      </c>
      <c r="K396" s="63">
        <v>1888.7</v>
      </c>
      <c r="L396" s="63">
        <v>277.2</v>
      </c>
      <c r="M396" s="62">
        <v>0</v>
      </c>
      <c r="N396" s="51">
        <v>23976.600000000002</v>
      </c>
      <c r="O396" s="38"/>
    </row>
    <row r="397" spans="1:15" ht="15.75" x14ac:dyDescent="0.25">
      <c r="A397" s="70"/>
      <c r="B397" s="86" t="s">
        <v>17</v>
      </c>
      <c r="C397" s="88" t="s">
        <v>399</v>
      </c>
      <c r="D397" s="51">
        <v>11423.500000000002</v>
      </c>
      <c r="E397" s="62">
        <v>11423.500000000002</v>
      </c>
      <c r="F397" s="62">
        <v>9543.7000000000007</v>
      </c>
      <c r="G397" s="62">
        <v>150.69999999999999</v>
      </c>
      <c r="H397" s="62">
        <v>0</v>
      </c>
      <c r="I397" s="49">
        <v>2533</v>
      </c>
      <c r="J397" s="62">
        <v>2533</v>
      </c>
      <c r="K397" s="63">
        <v>1090.5999999999999</v>
      </c>
      <c r="L397" s="63">
        <v>119.5</v>
      </c>
      <c r="M397" s="62">
        <v>0</v>
      </c>
      <c r="N397" s="51">
        <v>13956.500000000002</v>
      </c>
      <c r="O397" s="38"/>
    </row>
    <row r="398" spans="1:15" ht="15.75" x14ac:dyDescent="0.25">
      <c r="A398" s="70"/>
      <c r="B398" s="86" t="s">
        <v>17</v>
      </c>
      <c r="C398" s="88" t="s">
        <v>400</v>
      </c>
      <c r="D398" s="51">
        <v>4243.9000000000005</v>
      </c>
      <c r="E398" s="62">
        <v>4243.9000000000005</v>
      </c>
      <c r="F398" s="62">
        <v>3469.9</v>
      </c>
      <c r="G398" s="62">
        <v>125.9</v>
      </c>
      <c r="H398" s="62">
        <v>0</v>
      </c>
      <c r="I398" s="49">
        <v>958.8</v>
      </c>
      <c r="J398" s="62">
        <v>958.8</v>
      </c>
      <c r="K398" s="63">
        <v>393.8</v>
      </c>
      <c r="L398" s="63">
        <v>99.7</v>
      </c>
      <c r="M398" s="62">
        <v>0</v>
      </c>
      <c r="N398" s="51">
        <v>5202.7000000000007</v>
      </c>
      <c r="O398" s="38"/>
    </row>
    <row r="399" spans="1:15" ht="15.75" x14ac:dyDescent="0.25">
      <c r="A399" s="70"/>
      <c r="B399" s="86" t="s">
        <v>17</v>
      </c>
      <c r="C399" s="88" t="s">
        <v>401</v>
      </c>
      <c r="D399" s="51">
        <v>24216.800000000003</v>
      </c>
      <c r="E399" s="62">
        <v>24216.800000000003</v>
      </c>
      <c r="F399" s="62">
        <v>20584.8</v>
      </c>
      <c r="G399" s="62">
        <v>207.9</v>
      </c>
      <c r="H399" s="62">
        <v>0</v>
      </c>
      <c r="I399" s="49">
        <v>5159.6000000000004</v>
      </c>
      <c r="J399" s="62">
        <v>5159.6000000000004</v>
      </c>
      <c r="K399" s="63">
        <v>2327.1999999999998</v>
      </c>
      <c r="L399" s="63">
        <v>164.8</v>
      </c>
      <c r="M399" s="62">
        <v>0</v>
      </c>
      <c r="N399" s="51">
        <v>29376.400000000001</v>
      </c>
      <c r="O399" s="38"/>
    </row>
    <row r="400" spans="1:15" ht="15.75" x14ac:dyDescent="0.25">
      <c r="A400" s="70"/>
      <c r="B400" s="86" t="s">
        <v>17</v>
      </c>
      <c r="C400" s="88" t="s">
        <v>402</v>
      </c>
      <c r="D400" s="51">
        <v>15072.5</v>
      </c>
      <c r="E400" s="62">
        <v>15072.5</v>
      </c>
      <c r="F400" s="62">
        <v>12766.4</v>
      </c>
      <c r="G400" s="62">
        <v>171.1</v>
      </c>
      <c r="H400" s="62">
        <v>0</v>
      </c>
      <c r="I400" s="49">
        <v>3233.6</v>
      </c>
      <c r="J400" s="62">
        <v>3233.6</v>
      </c>
      <c r="K400" s="63">
        <v>1409.2</v>
      </c>
      <c r="L400" s="63">
        <v>135.6</v>
      </c>
      <c r="M400" s="62">
        <v>0</v>
      </c>
      <c r="N400" s="51">
        <v>18306.099999999999</v>
      </c>
      <c r="O400" s="38"/>
    </row>
    <row r="401" spans="1:15" ht="15.75" x14ac:dyDescent="0.25">
      <c r="A401" s="70"/>
      <c r="B401" s="71" t="s">
        <v>17</v>
      </c>
      <c r="C401" s="85" t="s">
        <v>403</v>
      </c>
      <c r="D401" s="51">
        <v>46808.5</v>
      </c>
      <c r="E401" s="62">
        <v>46808.5</v>
      </c>
      <c r="F401" s="62">
        <v>39941.9</v>
      </c>
      <c r="G401" s="62">
        <v>308.7</v>
      </c>
      <c r="H401" s="62">
        <v>0</v>
      </c>
      <c r="I401" s="49">
        <v>9945.1</v>
      </c>
      <c r="J401" s="62">
        <v>9945.1</v>
      </c>
      <c r="K401" s="63">
        <v>4553.7</v>
      </c>
      <c r="L401" s="63">
        <v>244.6</v>
      </c>
      <c r="M401" s="62">
        <v>0</v>
      </c>
      <c r="N401" s="51">
        <v>56753.599999999999</v>
      </c>
      <c r="O401" s="38"/>
    </row>
    <row r="402" spans="1:15" ht="15.75" x14ac:dyDescent="0.25">
      <c r="A402" s="70"/>
      <c r="B402" s="71" t="s">
        <v>17</v>
      </c>
      <c r="C402" s="85" t="s">
        <v>404</v>
      </c>
      <c r="D402" s="51">
        <v>85619.5</v>
      </c>
      <c r="E402" s="62">
        <v>85619.5</v>
      </c>
      <c r="F402" s="62">
        <v>73825.100000000006</v>
      </c>
      <c r="G402" s="62">
        <v>593.9</v>
      </c>
      <c r="H402" s="62">
        <v>0</v>
      </c>
      <c r="I402" s="49">
        <v>17618.3</v>
      </c>
      <c r="J402" s="62">
        <v>17618.3</v>
      </c>
      <c r="K402" s="63">
        <v>8020.6</v>
      </c>
      <c r="L402" s="63">
        <v>470.6</v>
      </c>
      <c r="M402" s="62">
        <v>0</v>
      </c>
      <c r="N402" s="51">
        <v>103237.8</v>
      </c>
      <c r="O402" s="38"/>
    </row>
    <row r="403" spans="1:15" ht="15.75" x14ac:dyDescent="0.25">
      <c r="A403" s="70"/>
      <c r="B403" s="86" t="s">
        <v>17</v>
      </c>
      <c r="C403" s="88" t="s">
        <v>405</v>
      </c>
      <c r="D403" s="51">
        <v>41209.999999999993</v>
      </c>
      <c r="E403" s="62">
        <v>41209.999999999993</v>
      </c>
      <c r="F403" s="62">
        <v>35156.699999999997</v>
      </c>
      <c r="G403" s="62">
        <v>301</v>
      </c>
      <c r="H403" s="62">
        <v>0</v>
      </c>
      <c r="I403" s="49">
        <v>8795.9</v>
      </c>
      <c r="J403" s="62">
        <v>8795.9</v>
      </c>
      <c r="K403" s="63">
        <v>4009.2</v>
      </c>
      <c r="L403" s="63">
        <v>238.5</v>
      </c>
      <c r="M403" s="62">
        <v>0</v>
      </c>
      <c r="N403" s="51">
        <v>50005.899999999994</v>
      </c>
      <c r="O403" s="38"/>
    </row>
    <row r="404" spans="1:15" ht="15.75" x14ac:dyDescent="0.25">
      <c r="A404" s="70"/>
      <c r="B404" s="86" t="s">
        <v>17</v>
      </c>
      <c r="C404" s="88" t="s">
        <v>406</v>
      </c>
      <c r="D404" s="51">
        <v>48943.199999999997</v>
      </c>
      <c r="E404" s="62">
        <v>48943.199999999997</v>
      </c>
      <c r="F404" s="62">
        <v>41804.700000000004</v>
      </c>
      <c r="G404" s="62">
        <v>412</v>
      </c>
      <c r="H404" s="62">
        <v>0</v>
      </c>
      <c r="I404" s="49">
        <v>10252.200000000001</v>
      </c>
      <c r="J404" s="62">
        <v>10252.200000000001</v>
      </c>
      <c r="K404" s="63">
        <v>4625</v>
      </c>
      <c r="L404" s="63">
        <v>326.60000000000002</v>
      </c>
      <c r="M404" s="62">
        <v>0</v>
      </c>
      <c r="N404" s="51">
        <v>59195.399999999994</v>
      </c>
      <c r="O404" s="38"/>
    </row>
    <row r="405" spans="1:15" ht="15.75" x14ac:dyDescent="0.25">
      <c r="A405" s="70"/>
      <c r="B405" s="86" t="s">
        <v>17</v>
      </c>
      <c r="C405" s="88" t="s">
        <v>407</v>
      </c>
      <c r="D405" s="51">
        <v>80428.3</v>
      </c>
      <c r="E405" s="62">
        <v>80428.3</v>
      </c>
      <c r="F405" s="62">
        <v>69265.399999999994</v>
      </c>
      <c r="G405" s="62">
        <v>222.9</v>
      </c>
      <c r="H405" s="62">
        <v>0</v>
      </c>
      <c r="I405" s="49">
        <v>15030.8</v>
      </c>
      <c r="J405" s="62">
        <v>15030.8</v>
      </c>
      <c r="K405" s="63">
        <v>6921.7</v>
      </c>
      <c r="L405" s="63">
        <v>176.7</v>
      </c>
      <c r="M405" s="62">
        <v>0</v>
      </c>
      <c r="N405" s="51">
        <v>95459.1</v>
      </c>
      <c r="O405" s="38"/>
    </row>
    <row r="406" spans="1:15" ht="15.75" x14ac:dyDescent="0.25">
      <c r="A406" s="81"/>
      <c r="B406" s="86"/>
      <c r="C406" s="88"/>
      <c r="D406" s="49"/>
      <c r="E406" s="62"/>
      <c r="F406" s="94"/>
      <c r="G406" s="62"/>
      <c r="H406" s="94"/>
      <c r="I406" s="49"/>
      <c r="J406" s="94"/>
      <c r="K406" s="94"/>
      <c r="L406" s="94"/>
      <c r="M406" s="94"/>
      <c r="N406" s="49"/>
      <c r="O406" s="38"/>
    </row>
    <row r="407" spans="1:15" ht="39" x14ac:dyDescent="0.25">
      <c r="A407" s="79"/>
      <c r="B407" s="95"/>
      <c r="C407" s="82" t="s">
        <v>408</v>
      </c>
      <c r="D407" s="73">
        <v>232776.09999999998</v>
      </c>
      <c r="E407" s="73">
        <v>232776.09999999998</v>
      </c>
      <c r="F407" s="73">
        <v>198286.5</v>
      </c>
      <c r="G407" s="73">
        <v>2274.7999999999997</v>
      </c>
      <c r="H407" s="73">
        <v>0</v>
      </c>
      <c r="I407" s="73">
        <v>47499.100000000006</v>
      </c>
      <c r="J407" s="73">
        <v>47499.100000000006</v>
      </c>
      <c r="K407" s="73">
        <v>21352</v>
      </c>
      <c r="L407" s="73">
        <v>1703.3000000000002</v>
      </c>
      <c r="M407" s="73">
        <v>0</v>
      </c>
      <c r="N407" s="73">
        <v>280275.20000000001</v>
      </c>
      <c r="O407" s="38"/>
    </row>
    <row r="408" spans="1:15" ht="15.75" x14ac:dyDescent="0.25">
      <c r="A408" s="81"/>
      <c r="B408" s="86"/>
      <c r="C408" s="88"/>
      <c r="D408" s="49"/>
      <c r="E408" s="62"/>
      <c r="F408" s="94"/>
      <c r="G408" s="62"/>
      <c r="H408" s="94"/>
      <c r="I408" s="49"/>
      <c r="J408" s="94"/>
      <c r="K408" s="94"/>
      <c r="L408" s="94"/>
      <c r="M408" s="94"/>
      <c r="N408" s="49"/>
      <c r="O408" s="38"/>
    </row>
    <row r="409" spans="1:15" ht="15.75" x14ac:dyDescent="0.25">
      <c r="A409" s="81"/>
      <c r="B409" s="71" t="s">
        <v>17</v>
      </c>
      <c r="C409" s="88" t="s">
        <v>409</v>
      </c>
      <c r="D409" s="51">
        <v>5971.7</v>
      </c>
      <c r="E409" s="62">
        <v>5971.7</v>
      </c>
      <c r="F409" s="62">
        <v>4775</v>
      </c>
      <c r="G409" s="62">
        <v>125.80000000000001</v>
      </c>
      <c r="H409" s="62">
        <v>0</v>
      </c>
      <c r="I409" s="49">
        <v>0</v>
      </c>
      <c r="J409" s="62">
        <v>0</v>
      </c>
      <c r="K409" s="63">
        <v>0</v>
      </c>
      <c r="L409" s="63">
        <v>0</v>
      </c>
      <c r="M409" s="62">
        <v>0</v>
      </c>
      <c r="N409" s="51">
        <v>5971.7</v>
      </c>
      <c r="O409" s="38"/>
    </row>
    <row r="410" spans="1:15" ht="15.75" x14ac:dyDescent="0.25">
      <c r="A410" s="55"/>
      <c r="B410" s="56" t="s">
        <v>17</v>
      </c>
      <c r="C410" s="69" t="s">
        <v>410</v>
      </c>
      <c r="D410" s="51">
        <v>21066.100000000002</v>
      </c>
      <c r="E410" s="62">
        <v>21066.100000000002</v>
      </c>
      <c r="F410" s="62">
        <v>18309.100000000002</v>
      </c>
      <c r="G410" s="62">
        <v>122</v>
      </c>
      <c r="H410" s="62">
        <v>0</v>
      </c>
      <c r="I410" s="49">
        <v>4242.2</v>
      </c>
      <c r="J410" s="62">
        <v>4242.2</v>
      </c>
      <c r="K410" s="63">
        <v>2035.1</v>
      </c>
      <c r="L410" s="63">
        <v>96.7</v>
      </c>
      <c r="M410" s="62">
        <v>0</v>
      </c>
      <c r="N410" s="51">
        <v>25308.300000000003</v>
      </c>
      <c r="O410" s="38"/>
    </row>
    <row r="411" spans="1:15" ht="15.75" x14ac:dyDescent="0.25">
      <c r="A411" s="55"/>
      <c r="B411" s="56" t="s">
        <v>17</v>
      </c>
      <c r="C411" s="69" t="s">
        <v>411</v>
      </c>
      <c r="D411" s="51">
        <v>26133.600000000002</v>
      </c>
      <c r="E411" s="62">
        <v>26133.600000000002</v>
      </c>
      <c r="F411" s="62">
        <v>22624.5</v>
      </c>
      <c r="G411" s="62">
        <v>110.6</v>
      </c>
      <c r="H411" s="62">
        <v>0</v>
      </c>
      <c r="I411" s="49">
        <v>5593.7</v>
      </c>
      <c r="J411" s="62">
        <v>5593.7</v>
      </c>
      <c r="K411" s="63">
        <v>2620.9</v>
      </c>
      <c r="L411" s="63">
        <v>87.7</v>
      </c>
      <c r="M411" s="62">
        <v>0</v>
      </c>
      <c r="N411" s="51">
        <v>31727.300000000003</v>
      </c>
      <c r="O411" s="38"/>
    </row>
    <row r="412" spans="1:15" ht="15.75" x14ac:dyDescent="0.25">
      <c r="A412" s="70"/>
      <c r="B412" s="71" t="s">
        <v>17</v>
      </c>
      <c r="C412" s="85" t="s">
        <v>412</v>
      </c>
      <c r="D412" s="51">
        <v>7051.3</v>
      </c>
      <c r="E412" s="62">
        <v>7051.3</v>
      </c>
      <c r="F412" s="62">
        <v>5984</v>
      </c>
      <c r="G412" s="62">
        <v>49.6</v>
      </c>
      <c r="H412" s="62">
        <v>0</v>
      </c>
      <c r="I412" s="49">
        <v>1444</v>
      </c>
      <c r="J412" s="62">
        <v>1444</v>
      </c>
      <c r="K412" s="63">
        <v>644.9</v>
      </c>
      <c r="L412" s="63">
        <v>39.299999999999997</v>
      </c>
      <c r="M412" s="62">
        <v>0</v>
      </c>
      <c r="N412" s="51">
        <v>8495.2999999999993</v>
      </c>
      <c r="O412" s="38"/>
    </row>
    <row r="413" spans="1:15" ht="15.75" x14ac:dyDescent="0.25">
      <c r="A413" s="81"/>
      <c r="B413" s="86" t="s">
        <v>17</v>
      </c>
      <c r="C413" s="88" t="s">
        <v>413</v>
      </c>
      <c r="D413" s="51">
        <v>11850.4</v>
      </c>
      <c r="E413" s="62">
        <v>11850.4</v>
      </c>
      <c r="F413" s="62">
        <v>9884.2999999999993</v>
      </c>
      <c r="G413" s="62">
        <v>290.39999999999998</v>
      </c>
      <c r="H413" s="62">
        <v>0</v>
      </c>
      <c r="I413" s="49">
        <v>2414.1</v>
      </c>
      <c r="J413" s="62">
        <v>2414.1</v>
      </c>
      <c r="K413" s="63">
        <v>1009.6</v>
      </c>
      <c r="L413" s="63">
        <v>230.2</v>
      </c>
      <c r="M413" s="62">
        <v>0</v>
      </c>
      <c r="N413" s="51">
        <v>14264.5</v>
      </c>
      <c r="O413" s="38"/>
    </row>
    <row r="414" spans="1:15" ht="15.75" x14ac:dyDescent="0.25">
      <c r="A414" s="70"/>
      <c r="B414" s="86" t="s">
        <v>17</v>
      </c>
      <c r="C414" s="88" t="s">
        <v>414</v>
      </c>
      <c r="D414" s="51">
        <v>10604.4</v>
      </c>
      <c r="E414" s="62">
        <v>10604.4</v>
      </c>
      <c r="F414" s="62">
        <v>8917.9</v>
      </c>
      <c r="G414" s="62">
        <v>141.19999999999999</v>
      </c>
      <c r="H414" s="62">
        <v>0</v>
      </c>
      <c r="I414" s="49">
        <v>2091.6</v>
      </c>
      <c r="J414" s="62">
        <v>2091.6</v>
      </c>
      <c r="K414" s="63">
        <v>913.1</v>
      </c>
      <c r="L414" s="63">
        <v>111.9</v>
      </c>
      <c r="M414" s="62">
        <v>0</v>
      </c>
      <c r="N414" s="51">
        <v>12696</v>
      </c>
      <c r="O414" s="38"/>
    </row>
    <row r="415" spans="1:15" ht="15.75" x14ac:dyDescent="0.25">
      <c r="A415" s="70"/>
      <c r="B415" s="86" t="s">
        <v>17</v>
      </c>
      <c r="C415" s="88" t="s">
        <v>415</v>
      </c>
      <c r="D415" s="51">
        <v>18931.500000000004</v>
      </c>
      <c r="E415" s="62">
        <v>18931.500000000004</v>
      </c>
      <c r="F415" s="62">
        <v>16100.8</v>
      </c>
      <c r="G415" s="62">
        <v>193.7</v>
      </c>
      <c r="H415" s="62">
        <v>0</v>
      </c>
      <c r="I415" s="49">
        <v>3924.4</v>
      </c>
      <c r="J415" s="62">
        <v>3924.4</v>
      </c>
      <c r="K415" s="63">
        <v>1743.6</v>
      </c>
      <c r="L415" s="63">
        <v>153.5</v>
      </c>
      <c r="M415" s="62">
        <v>0</v>
      </c>
      <c r="N415" s="51">
        <v>22855.900000000005</v>
      </c>
      <c r="O415" s="38"/>
    </row>
    <row r="416" spans="1:15" ht="15.75" x14ac:dyDescent="0.25">
      <c r="A416" s="81"/>
      <c r="B416" s="86" t="s">
        <v>17</v>
      </c>
      <c r="C416" s="88" t="s">
        <v>416</v>
      </c>
      <c r="D416" s="51">
        <v>18483.000000000004</v>
      </c>
      <c r="E416" s="62">
        <v>18483.000000000004</v>
      </c>
      <c r="F416" s="62">
        <v>15658.4</v>
      </c>
      <c r="G416" s="62">
        <v>246.8</v>
      </c>
      <c r="H416" s="62">
        <v>0</v>
      </c>
      <c r="I416" s="49">
        <v>3920.4</v>
      </c>
      <c r="J416" s="62">
        <v>3920.4</v>
      </c>
      <c r="K416" s="63">
        <v>1716.5</v>
      </c>
      <c r="L416" s="63">
        <v>195.6</v>
      </c>
      <c r="M416" s="62">
        <v>0</v>
      </c>
      <c r="N416" s="51">
        <v>22403.400000000005</v>
      </c>
      <c r="O416" s="38"/>
    </row>
    <row r="417" spans="1:15" ht="15.75" x14ac:dyDescent="0.25">
      <c r="A417" s="70"/>
      <c r="B417" s="86" t="s">
        <v>17</v>
      </c>
      <c r="C417" s="88" t="s">
        <v>417</v>
      </c>
      <c r="D417" s="51">
        <v>14978.4</v>
      </c>
      <c r="E417" s="62">
        <v>14978.4</v>
      </c>
      <c r="F417" s="62">
        <v>12631.1</v>
      </c>
      <c r="G417" s="62">
        <v>204.7</v>
      </c>
      <c r="H417" s="62">
        <v>0</v>
      </c>
      <c r="I417" s="49">
        <v>3098.2</v>
      </c>
      <c r="J417" s="62">
        <v>3098.2</v>
      </c>
      <c r="K417" s="63">
        <v>1336.8</v>
      </c>
      <c r="L417" s="63">
        <v>162.30000000000001</v>
      </c>
      <c r="M417" s="62">
        <v>0</v>
      </c>
      <c r="N417" s="51">
        <v>18076.599999999999</v>
      </c>
      <c r="O417" s="38"/>
    </row>
    <row r="418" spans="1:15" ht="15.75" x14ac:dyDescent="0.25">
      <c r="A418" s="70"/>
      <c r="B418" s="86" t="s">
        <v>17</v>
      </c>
      <c r="C418" s="88" t="s">
        <v>418</v>
      </c>
      <c r="D418" s="51">
        <v>18201.8</v>
      </c>
      <c r="E418" s="62">
        <v>18201.8</v>
      </c>
      <c r="F418" s="62">
        <v>15534.5</v>
      </c>
      <c r="G418" s="62">
        <v>118.1</v>
      </c>
      <c r="H418" s="62">
        <v>0</v>
      </c>
      <c r="I418" s="49">
        <v>3796.2</v>
      </c>
      <c r="J418" s="62">
        <v>3796.2</v>
      </c>
      <c r="K418" s="63">
        <v>1707</v>
      </c>
      <c r="L418" s="63">
        <v>93.6</v>
      </c>
      <c r="M418" s="62">
        <v>0</v>
      </c>
      <c r="N418" s="51">
        <v>21998</v>
      </c>
      <c r="O418" s="38"/>
    </row>
    <row r="419" spans="1:15" ht="15.75" x14ac:dyDescent="0.25">
      <c r="A419" s="70"/>
      <c r="B419" s="86" t="s">
        <v>17</v>
      </c>
      <c r="C419" s="88" t="s">
        <v>419</v>
      </c>
      <c r="D419" s="51">
        <v>66543.5</v>
      </c>
      <c r="E419" s="62">
        <v>66543.5</v>
      </c>
      <c r="F419" s="62">
        <v>56948.2</v>
      </c>
      <c r="G419" s="62">
        <v>577.29999999999995</v>
      </c>
      <c r="H419" s="62">
        <v>0</v>
      </c>
      <c r="I419" s="49">
        <v>14361.9</v>
      </c>
      <c r="J419" s="62">
        <v>14361.9</v>
      </c>
      <c r="K419" s="63">
        <v>6458</v>
      </c>
      <c r="L419" s="63">
        <v>457.6</v>
      </c>
      <c r="M419" s="62">
        <v>0</v>
      </c>
      <c r="N419" s="51">
        <v>80905.399999999994</v>
      </c>
      <c r="O419" s="38"/>
    </row>
    <row r="420" spans="1:15" ht="15.75" x14ac:dyDescent="0.25">
      <c r="A420" s="81"/>
      <c r="B420" s="86" t="s">
        <v>17</v>
      </c>
      <c r="C420" s="88" t="s">
        <v>420</v>
      </c>
      <c r="D420" s="51">
        <v>12960.400000000001</v>
      </c>
      <c r="E420" s="62">
        <v>12960.400000000001</v>
      </c>
      <c r="F420" s="62">
        <v>10918.699999999999</v>
      </c>
      <c r="G420" s="62">
        <v>94.6</v>
      </c>
      <c r="H420" s="62">
        <v>0</v>
      </c>
      <c r="I420" s="49">
        <v>2612.4</v>
      </c>
      <c r="J420" s="62">
        <v>2612.4</v>
      </c>
      <c r="K420" s="63">
        <v>1166.5</v>
      </c>
      <c r="L420" s="63">
        <v>74.900000000000006</v>
      </c>
      <c r="M420" s="62">
        <v>0</v>
      </c>
      <c r="N420" s="51">
        <v>15572.800000000001</v>
      </c>
      <c r="O420" s="38"/>
    </row>
    <row r="421" spans="1:15" ht="15.75" x14ac:dyDescent="0.25">
      <c r="A421" s="81"/>
      <c r="B421" s="86"/>
      <c r="C421" s="88"/>
      <c r="D421" s="49"/>
      <c r="E421" s="62"/>
      <c r="F421" s="94"/>
      <c r="G421" s="62"/>
      <c r="H421" s="94"/>
      <c r="I421" s="49"/>
      <c r="J421" s="94"/>
      <c r="K421" s="94"/>
      <c r="L421" s="94"/>
      <c r="M421" s="94"/>
      <c r="N421" s="49"/>
      <c r="O421" s="38"/>
    </row>
    <row r="422" spans="1:15" ht="39" x14ac:dyDescent="0.25">
      <c r="A422" s="79"/>
      <c r="B422" s="95"/>
      <c r="C422" s="82" t="s">
        <v>421</v>
      </c>
      <c r="D422" s="73">
        <v>271332.8</v>
      </c>
      <c r="E422" s="73">
        <v>271332.8</v>
      </c>
      <c r="F422" s="73">
        <v>232573.30000000002</v>
      </c>
      <c r="G422" s="73">
        <v>1756.3999999999999</v>
      </c>
      <c r="H422" s="73">
        <v>0</v>
      </c>
      <c r="I422" s="73">
        <v>54999.9</v>
      </c>
      <c r="J422" s="73">
        <v>54999.9</v>
      </c>
      <c r="K422" s="73">
        <v>25072</v>
      </c>
      <c r="L422" s="73">
        <v>1315.5</v>
      </c>
      <c r="M422" s="73">
        <v>0</v>
      </c>
      <c r="N422" s="73">
        <v>326332.7</v>
      </c>
      <c r="O422" s="38"/>
    </row>
    <row r="423" spans="1:15" ht="15.75" x14ac:dyDescent="0.25">
      <c r="A423" s="81"/>
      <c r="B423" s="86"/>
      <c r="C423" s="88"/>
      <c r="D423" s="49"/>
      <c r="E423" s="62"/>
      <c r="F423" s="94"/>
      <c r="G423" s="62"/>
      <c r="H423" s="94"/>
      <c r="I423" s="49"/>
      <c r="J423" s="94"/>
      <c r="K423" s="94"/>
      <c r="L423" s="94"/>
      <c r="M423" s="94"/>
      <c r="N423" s="49"/>
      <c r="O423" s="38"/>
    </row>
    <row r="424" spans="1:15" ht="31.5" x14ac:dyDescent="0.25">
      <c r="A424" s="81"/>
      <c r="B424" s="71" t="s">
        <v>17</v>
      </c>
      <c r="C424" s="88" t="s">
        <v>422</v>
      </c>
      <c r="D424" s="51">
        <v>5939.7</v>
      </c>
      <c r="E424" s="62">
        <v>5939.7</v>
      </c>
      <c r="F424" s="62">
        <v>4775.3999999999996</v>
      </c>
      <c r="G424" s="62">
        <v>96.8</v>
      </c>
      <c r="H424" s="62">
        <v>0</v>
      </c>
      <c r="I424" s="49">
        <v>0</v>
      </c>
      <c r="J424" s="62">
        <v>0</v>
      </c>
      <c r="K424" s="63">
        <v>0</v>
      </c>
      <c r="L424" s="63">
        <v>0</v>
      </c>
      <c r="M424" s="62">
        <v>0</v>
      </c>
      <c r="N424" s="51">
        <v>5939.7</v>
      </c>
      <c r="O424" s="38"/>
    </row>
    <row r="425" spans="1:15" ht="15.75" x14ac:dyDescent="0.25">
      <c r="A425" s="55"/>
      <c r="B425" s="56" t="s">
        <v>17</v>
      </c>
      <c r="C425" s="69" t="s">
        <v>423</v>
      </c>
      <c r="D425" s="51">
        <v>31689.200000000001</v>
      </c>
      <c r="E425" s="62">
        <v>31689.200000000001</v>
      </c>
      <c r="F425" s="62">
        <v>27513.5</v>
      </c>
      <c r="G425" s="62">
        <v>155.6</v>
      </c>
      <c r="H425" s="62">
        <v>0</v>
      </c>
      <c r="I425" s="49">
        <v>6235</v>
      </c>
      <c r="J425" s="62">
        <v>6235</v>
      </c>
      <c r="K425" s="63">
        <v>3004.5</v>
      </c>
      <c r="L425" s="63">
        <v>123.4</v>
      </c>
      <c r="M425" s="62">
        <v>0</v>
      </c>
      <c r="N425" s="51">
        <v>37924.199999999997</v>
      </c>
      <c r="O425" s="38"/>
    </row>
    <row r="426" spans="1:15" ht="15.75" x14ac:dyDescent="0.25">
      <c r="A426" s="55"/>
      <c r="B426" s="56" t="s">
        <v>17</v>
      </c>
      <c r="C426" s="69" t="s">
        <v>424</v>
      </c>
      <c r="D426" s="51">
        <v>35748.199999999997</v>
      </c>
      <c r="E426" s="62">
        <v>35748.199999999997</v>
      </c>
      <c r="F426" s="62">
        <v>30803.8</v>
      </c>
      <c r="G426" s="62">
        <v>200.2</v>
      </c>
      <c r="H426" s="62">
        <v>0</v>
      </c>
      <c r="I426" s="49">
        <v>8179</v>
      </c>
      <c r="J426" s="62">
        <v>8179</v>
      </c>
      <c r="K426" s="63">
        <v>3702.4</v>
      </c>
      <c r="L426" s="63">
        <v>158.69999999999999</v>
      </c>
      <c r="M426" s="62">
        <v>0</v>
      </c>
      <c r="N426" s="51">
        <v>43927.199999999997</v>
      </c>
      <c r="O426" s="38"/>
    </row>
    <row r="427" spans="1:15" ht="15.75" x14ac:dyDescent="0.25">
      <c r="A427" s="70"/>
      <c r="B427" s="71" t="s">
        <v>17</v>
      </c>
      <c r="C427" s="85" t="s">
        <v>425</v>
      </c>
      <c r="D427" s="51">
        <v>16225.9</v>
      </c>
      <c r="E427" s="62">
        <v>16225.9</v>
      </c>
      <c r="F427" s="62">
        <v>13903</v>
      </c>
      <c r="G427" s="62">
        <v>42.8</v>
      </c>
      <c r="H427" s="62">
        <v>0</v>
      </c>
      <c r="I427" s="49">
        <v>2808.1</v>
      </c>
      <c r="J427" s="62">
        <v>2808.1</v>
      </c>
      <c r="K427" s="63">
        <v>1297.0999999999999</v>
      </c>
      <c r="L427" s="63">
        <v>33.9</v>
      </c>
      <c r="M427" s="62">
        <v>0</v>
      </c>
      <c r="N427" s="51">
        <v>19034</v>
      </c>
      <c r="O427" s="38"/>
    </row>
    <row r="428" spans="1:15" ht="15.75" x14ac:dyDescent="0.25">
      <c r="A428" s="81"/>
      <c r="B428" s="86" t="s">
        <v>17</v>
      </c>
      <c r="C428" s="88" t="s">
        <v>426</v>
      </c>
      <c r="D428" s="51">
        <v>11866.8</v>
      </c>
      <c r="E428" s="62">
        <v>11866.8</v>
      </c>
      <c r="F428" s="62">
        <v>10070.800000000001</v>
      </c>
      <c r="G428" s="62">
        <v>136</v>
      </c>
      <c r="H428" s="62">
        <v>0</v>
      </c>
      <c r="I428" s="49">
        <v>2655.4</v>
      </c>
      <c r="J428" s="62">
        <v>2655.4</v>
      </c>
      <c r="K428" s="63">
        <v>1179.0999999999999</v>
      </c>
      <c r="L428" s="63">
        <v>107.8</v>
      </c>
      <c r="M428" s="62">
        <v>0</v>
      </c>
      <c r="N428" s="51">
        <v>14522.199999999999</v>
      </c>
      <c r="O428" s="38"/>
    </row>
    <row r="429" spans="1:15" ht="15.75" x14ac:dyDescent="0.25">
      <c r="A429" s="70"/>
      <c r="B429" s="86" t="s">
        <v>17</v>
      </c>
      <c r="C429" s="88" t="s">
        <v>427</v>
      </c>
      <c r="D429" s="51">
        <v>21420.1</v>
      </c>
      <c r="E429" s="62">
        <v>21420.1</v>
      </c>
      <c r="F429" s="62">
        <v>18303.099999999999</v>
      </c>
      <c r="G429" s="62">
        <v>142.30000000000001</v>
      </c>
      <c r="H429" s="62">
        <v>0</v>
      </c>
      <c r="I429" s="49">
        <v>4695.8</v>
      </c>
      <c r="J429" s="62">
        <v>4695.8</v>
      </c>
      <c r="K429" s="63">
        <v>2137.1</v>
      </c>
      <c r="L429" s="63">
        <v>112.8</v>
      </c>
      <c r="M429" s="62">
        <v>0</v>
      </c>
      <c r="N429" s="51">
        <v>26115.899999999998</v>
      </c>
      <c r="O429" s="38"/>
    </row>
    <row r="430" spans="1:15" ht="15.75" x14ac:dyDescent="0.25">
      <c r="A430" s="70"/>
      <c r="B430" s="86" t="s">
        <v>17</v>
      </c>
      <c r="C430" s="88" t="s">
        <v>428</v>
      </c>
      <c r="D430" s="51">
        <v>9171.2999999999993</v>
      </c>
      <c r="E430" s="62">
        <v>9171.2999999999993</v>
      </c>
      <c r="F430" s="62">
        <v>7722.3</v>
      </c>
      <c r="G430" s="62">
        <v>170.8</v>
      </c>
      <c r="H430" s="62">
        <v>0</v>
      </c>
      <c r="I430" s="49">
        <v>2076.6999999999998</v>
      </c>
      <c r="J430" s="62">
        <v>2076.6999999999998</v>
      </c>
      <c r="K430" s="63">
        <v>890.3</v>
      </c>
      <c r="L430" s="63">
        <v>135.30000000000001</v>
      </c>
      <c r="M430" s="62">
        <v>0</v>
      </c>
      <c r="N430" s="51">
        <v>11248</v>
      </c>
      <c r="O430" s="38"/>
    </row>
    <row r="431" spans="1:15" ht="15.75" x14ac:dyDescent="0.25">
      <c r="A431" s="81"/>
      <c r="B431" s="86" t="s">
        <v>17</v>
      </c>
      <c r="C431" s="88" t="s">
        <v>429</v>
      </c>
      <c r="D431" s="51">
        <v>9795.7999999999993</v>
      </c>
      <c r="E431" s="62">
        <v>9795.7999999999993</v>
      </c>
      <c r="F431" s="62">
        <v>8273.5</v>
      </c>
      <c r="G431" s="62">
        <v>129.30000000000001</v>
      </c>
      <c r="H431" s="62">
        <v>0</v>
      </c>
      <c r="I431" s="49">
        <v>2188.1999999999998</v>
      </c>
      <c r="J431" s="62">
        <v>2188.1999999999998</v>
      </c>
      <c r="K431" s="63">
        <v>966.5</v>
      </c>
      <c r="L431" s="63">
        <v>102.4</v>
      </c>
      <c r="M431" s="62">
        <v>0</v>
      </c>
      <c r="N431" s="51">
        <v>11984</v>
      </c>
      <c r="O431" s="38"/>
    </row>
    <row r="432" spans="1:15" ht="15.75" x14ac:dyDescent="0.25">
      <c r="A432" s="70"/>
      <c r="B432" s="86" t="s">
        <v>17</v>
      </c>
      <c r="C432" s="88" t="s">
        <v>430</v>
      </c>
      <c r="D432" s="51">
        <v>30884.7</v>
      </c>
      <c r="E432" s="62">
        <v>30884.7</v>
      </c>
      <c r="F432" s="62">
        <v>26521.800000000003</v>
      </c>
      <c r="G432" s="62">
        <v>92.7</v>
      </c>
      <c r="H432" s="62">
        <v>0</v>
      </c>
      <c r="I432" s="49">
        <v>5631.8</v>
      </c>
      <c r="J432" s="62">
        <v>5631.8</v>
      </c>
      <c r="K432" s="63">
        <v>2566.8000000000002</v>
      </c>
      <c r="L432" s="63">
        <v>73.5</v>
      </c>
      <c r="M432" s="62">
        <v>0</v>
      </c>
      <c r="N432" s="51">
        <v>36516.5</v>
      </c>
      <c r="O432" s="38"/>
    </row>
    <row r="433" spans="1:16" ht="15.75" x14ac:dyDescent="0.25">
      <c r="A433" s="70"/>
      <c r="B433" s="86" t="s">
        <v>17</v>
      </c>
      <c r="C433" s="88" t="s">
        <v>431</v>
      </c>
      <c r="D433" s="51">
        <v>70645.8</v>
      </c>
      <c r="E433" s="62">
        <v>70645.8</v>
      </c>
      <c r="F433" s="62">
        <v>60838.6</v>
      </c>
      <c r="G433" s="62">
        <v>417.7</v>
      </c>
      <c r="H433" s="62">
        <v>0</v>
      </c>
      <c r="I433" s="49">
        <v>14690.8</v>
      </c>
      <c r="J433" s="62">
        <v>14690.8</v>
      </c>
      <c r="K433" s="63">
        <v>6700.5</v>
      </c>
      <c r="L433" s="63">
        <v>331.1</v>
      </c>
      <c r="M433" s="62">
        <v>0</v>
      </c>
      <c r="N433" s="51">
        <v>85336.6</v>
      </c>
      <c r="O433" s="38"/>
    </row>
    <row r="434" spans="1:16" ht="15.75" x14ac:dyDescent="0.25">
      <c r="A434" s="81"/>
      <c r="B434" s="86" t="s">
        <v>17</v>
      </c>
      <c r="C434" s="88" t="s">
        <v>432</v>
      </c>
      <c r="D434" s="51">
        <v>12155.1</v>
      </c>
      <c r="E434" s="62">
        <v>12155.1</v>
      </c>
      <c r="F434" s="62">
        <v>10358.1</v>
      </c>
      <c r="G434" s="62">
        <v>85.1</v>
      </c>
      <c r="H434" s="62">
        <v>0</v>
      </c>
      <c r="I434" s="49">
        <v>2622.9</v>
      </c>
      <c r="J434" s="62">
        <v>2622.9</v>
      </c>
      <c r="K434" s="63">
        <v>1176.3</v>
      </c>
      <c r="L434" s="63">
        <v>67.5</v>
      </c>
      <c r="M434" s="62">
        <v>0</v>
      </c>
      <c r="N434" s="51">
        <v>14778</v>
      </c>
      <c r="O434" s="38"/>
    </row>
    <row r="435" spans="1:16" ht="15.75" x14ac:dyDescent="0.25">
      <c r="A435" s="70"/>
      <c r="B435" s="86" t="s">
        <v>17</v>
      </c>
      <c r="C435" s="88" t="s">
        <v>433</v>
      </c>
      <c r="D435" s="51">
        <v>15790.2</v>
      </c>
      <c r="E435" s="62">
        <v>15790.2</v>
      </c>
      <c r="F435" s="62">
        <v>13489.4</v>
      </c>
      <c r="G435" s="62">
        <v>87.1</v>
      </c>
      <c r="H435" s="62">
        <v>0</v>
      </c>
      <c r="I435" s="49">
        <v>3216.2</v>
      </c>
      <c r="J435" s="62">
        <v>3216.2</v>
      </c>
      <c r="K435" s="63">
        <v>1451.4</v>
      </c>
      <c r="L435" s="63">
        <v>69.099999999999994</v>
      </c>
      <c r="M435" s="62">
        <v>0</v>
      </c>
      <c r="N435" s="51">
        <v>19006.400000000001</v>
      </c>
      <c r="O435" s="38"/>
    </row>
    <row r="436" spans="1:16" ht="15.75" x14ac:dyDescent="0.25">
      <c r="A436" s="81"/>
      <c r="B436" s="86"/>
      <c r="C436" s="88"/>
      <c r="D436" s="49"/>
      <c r="E436" s="62"/>
      <c r="F436" s="94"/>
      <c r="G436" s="62"/>
      <c r="H436" s="94"/>
      <c r="I436" s="49"/>
      <c r="J436" s="94"/>
      <c r="K436" s="94"/>
      <c r="L436" s="94"/>
      <c r="M436" s="94"/>
      <c r="N436" s="49"/>
      <c r="O436" s="38"/>
    </row>
    <row r="437" spans="1:16" ht="39" x14ac:dyDescent="0.25">
      <c r="A437" s="79"/>
      <c r="B437" s="95"/>
      <c r="C437" s="82" t="s">
        <v>434</v>
      </c>
      <c r="D437" s="73">
        <v>240492.09999999998</v>
      </c>
      <c r="E437" s="73">
        <v>240492.09999999998</v>
      </c>
      <c r="F437" s="73">
        <v>203442.59999999998</v>
      </c>
      <c r="G437" s="73">
        <v>2139.5</v>
      </c>
      <c r="H437" s="73">
        <v>0</v>
      </c>
      <c r="I437" s="73">
        <v>48905.499999999993</v>
      </c>
      <c r="J437" s="73">
        <v>48905.499999999993</v>
      </c>
      <c r="K437" s="73">
        <v>21867.199999999997</v>
      </c>
      <c r="L437" s="73">
        <v>1656.6</v>
      </c>
      <c r="M437" s="73">
        <v>0</v>
      </c>
      <c r="N437" s="73">
        <v>289397.60000000003</v>
      </c>
      <c r="O437" s="38"/>
    </row>
    <row r="438" spans="1:16" ht="15.75" x14ac:dyDescent="0.25">
      <c r="A438" s="81"/>
      <c r="B438" s="86"/>
      <c r="C438" s="88"/>
      <c r="D438" s="49"/>
      <c r="E438" s="62"/>
      <c r="F438" s="94"/>
      <c r="G438" s="62"/>
      <c r="H438" s="94"/>
      <c r="I438" s="49"/>
      <c r="J438" s="94"/>
      <c r="K438" s="94"/>
      <c r="L438" s="94"/>
      <c r="M438" s="94"/>
      <c r="N438" s="49"/>
      <c r="O438" s="38"/>
    </row>
    <row r="439" spans="1:16" ht="15.75" x14ac:dyDescent="0.25">
      <c r="A439" s="81"/>
      <c r="B439" s="71" t="s">
        <v>17</v>
      </c>
      <c r="C439" s="88" t="s">
        <v>435</v>
      </c>
      <c r="D439" s="51">
        <v>6301.1</v>
      </c>
      <c r="E439" s="62">
        <v>6301.1</v>
      </c>
      <c r="F439" s="62">
        <v>5015</v>
      </c>
      <c r="G439" s="62">
        <v>49.3</v>
      </c>
      <c r="H439" s="62">
        <v>0</v>
      </c>
      <c r="I439" s="49">
        <v>0</v>
      </c>
      <c r="J439" s="62">
        <v>0</v>
      </c>
      <c r="K439" s="63">
        <v>0</v>
      </c>
      <c r="L439" s="63">
        <v>0</v>
      </c>
      <c r="M439" s="62">
        <v>0</v>
      </c>
      <c r="N439" s="51">
        <v>6301.1</v>
      </c>
      <c r="O439" s="38"/>
    </row>
    <row r="440" spans="1:16" ht="15.75" x14ac:dyDescent="0.25">
      <c r="A440" s="55"/>
      <c r="B440" s="56" t="s">
        <v>17</v>
      </c>
      <c r="C440" s="69" t="s">
        <v>436</v>
      </c>
      <c r="D440" s="51">
        <v>23352.9</v>
      </c>
      <c r="E440" s="62">
        <v>23352.9</v>
      </c>
      <c r="F440" s="62">
        <v>20219.2</v>
      </c>
      <c r="G440" s="62">
        <v>96.6</v>
      </c>
      <c r="H440" s="62">
        <v>0</v>
      </c>
      <c r="I440" s="49">
        <v>5016.7</v>
      </c>
      <c r="J440" s="62">
        <v>5016.7</v>
      </c>
      <c r="K440" s="63">
        <v>2304.1999999999998</v>
      </c>
      <c r="L440" s="63">
        <v>76.5</v>
      </c>
      <c r="M440" s="62">
        <v>0</v>
      </c>
      <c r="N440" s="51">
        <v>28369.600000000002</v>
      </c>
      <c r="O440" s="38"/>
    </row>
    <row r="441" spans="1:16" ht="15.75" x14ac:dyDescent="0.25">
      <c r="A441" s="55"/>
      <c r="B441" s="56" t="s">
        <v>17</v>
      </c>
      <c r="C441" s="69" t="s">
        <v>437</v>
      </c>
      <c r="D441" s="51">
        <v>27812.6</v>
      </c>
      <c r="E441" s="62">
        <v>27812.6</v>
      </c>
      <c r="F441" s="62">
        <v>23788.899999999998</v>
      </c>
      <c r="G441" s="62">
        <v>177.3</v>
      </c>
      <c r="H441" s="62">
        <v>0</v>
      </c>
      <c r="I441" s="49">
        <v>6037.7</v>
      </c>
      <c r="J441" s="62">
        <v>6037.7</v>
      </c>
      <c r="K441" s="63">
        <v>2717.6</v>
      </c>
      <c r="L441" s="63">
        <v>140.5</v>
      </c>
      <c r="M441" s="62">
        <v>0</v>
      </c>
      <c r="N441" s="51">
        <v>33850.299999999996</v>
      </c>
      <c r="O441" s="38"/>
    </row>
    <row r="442" spans="1:16" ht="15.75" x14ac:dyDescent="0.25">
      <c r="A442" s="70"/>
      <c r="B442" s="71" t="s">
        <v>17</v>
      </c>
      <c r="C442" s="85" t="s">
        <v>438</v>
      </c>
      <c r="D442" s="51">
        <v>14462.5</v>
      </c>
      <c r="E442" s="62">
        <v>14462.5</v>
      </c>
      <c r="F442" s="62">
        <v>11995.3</v>
      </c>
      <c r="G442" s="62">
        <v>188.3</v>
      </c>
      <c r="H442" s="62">
        <v>0</v>
      </c>
      <c r="I442" s="49">
        <v>3166.7</v>
      </c>
      <c r="J442" s="62">
        <v>3166.7</v>
      </c>
      <c r="K442" s="63">
        <v>1383.5</v>
      </c>
      <c r="L442" s="63">
        <v>149.30000000000001</v>
      </c>
      <c r="M442" s="62">
        <v>0</v>
      </c>
      <c r="N442" s="51">
        <v>17629.2</v>
      </c>
      <c r="O442" s="38"/>
      <c r="P442" s="97"/>
    </row>
    <row r="443" spans="1:16" ht="15.75" x14ac:dyDescent="0.25">
      <c r="A443" s="81"/>
      <c r="B443" s="86" t="s">
        <v>17</v>
      </c>
      <c r="C443" s="88" t="s">
        <v>439</v>
      </c>
      <c r="D443" s="51">
        <v>29474.9</v>
      </c>
      <c r="E443" s="62">
        <v>29474.9</v>
      </c>
      <c r="F443" s="62">
        <v>25057.200000000001</v>
      </c>
      <c r="G443" s="62">
        <v>311.39999999999998</v>
      </c>
      <c r="H443" s="62">
        <v>0</v>
      </c>
      <c r="I443" s="49">
        <v>5738.6</v>
      </c>
      <c r="J443" s="62">
        <v>5738.6</v>
      </c>
      <c r="K443" s="63">
        <v>2511.1999999999998</v>
      </c>
      <c r="L443" s="63">
        <v>246.7</v>
      </c>
      <c r="M443" s="62">
        <v>0</v>
      </c>
      <c r="N443" s="51">
        <v>35213.5</v>
      </c>
      <c r="O443" s="38"/>
      <c r="P443" s="97"/>
    </row>
    <row r="444" spans="1:16" ht="15.75" x14ac:dyDescent="0.25">
      <c r="A444" s="70"/>
      <c r="B444" s="86" t="s">
        <v>17</v>
      </c>
      <c r="C444" s="88" t="s">
        <v>440</v>
      </c>
      <c r="D444" s="51">
        <v>6292.5999999999995</v>
      </c>
      <c r="E444" s="62">
        <v>6292.5999999999995</v>
      </c>
      <c r="F444" s="62">
        <v>5320.7</v>
      </c>
      <c r="G444" s="62">
        <v>121.8</v>
      </c>
      <c r="H444" s="62">
        <v>0</v>
      </c>
      <c r="I444" s="49">
        <v>1413.1</v>
      </c>
      <c r="J444" s="62">
        <v>1413.1</v>
      </c>
      <c r="K444" s="63">
        <v>611.29999999999995</v>
      </c>
      <c r="L444" s="63">
        <v>96.6</v>
      </c>
      <c r="M444" s="62">
        <v>0</v>
      </c>
      <c r="N444" s="51">
        <v>7705.6999999999989</v>
      </c>
      <c r="O444" s="38"/>
      <c r="P444" s="97"/>
    </row>
    <row r="445" spans="1:16" ht="15.75" x14ac:dyDescent="0.25">
      <c r="A445" s="70"/>
      <c r="B445" s="86" t="s">
        <v>17</v>
      </c>
      <c r="C445" s="88" t="s">
        <v>441</v>
      </c>
      <c r="D445" s="51">
        <v>7251.2</v>
      </c>
      <c r="E445" s="62">
        <v>7251.2</v>
      </c>
      <c r="F445" s="62">
        <v>5993.9000000000005</v>
      </c>
      <c r="G445" s="62">
        <v>103.8</v>
      </c>
      <c r="H445" s="62">
        <v>0</v>
      </c>
      <c r="I445" s="49">
        <v>1577.3</v>
      </c>
      <c r="J445" s="62">
        <v>1577.3</v>
      </c>
      <c r="K445" s="63">
        <v>689.7</v>
      </c>
      <c r="L445" s="63">
        <v>82.3</v>
      </c>
      <c r="M445" s="62">
        <v>0</v>
      </c>
      <c r="N445" s="51">
        <v>8828.5</v>
      </c>
      <c r="O445" s="38"/>
      <c r="P445" s="97"/>
    </row>
    <row r="446" spans="1:16" ht="15.75" x14ac:dyDescent="0.25">
      <c r="A446" s="81"/>
      <c r="B446" s="86" t="s">
        <v>17</v>
      </c>
      <c r="C446" s="88" t="s">
        <v>442</v>
      </c>
      <c r="D446" s="51">
        <v>10567.300000000001</v>
      </c>
      <c r="E446" s="62">
        <v>10567.300000000001</v>
      </c>
      <c r="F446" s="62">
        <v>8762.7999999999993</v>
      </c>
      <c r="G446" s="62">
        <v>196.9</v>
      </c>
      <c r="H446" s="62">
        <v>0</v>
      </c>
      <c r="I446" s="49">
        <v>2282.9</v>
      </c>
      <c r="J446" s="62">
        <v>2282.9</v>
      </c>
      <c r="K446" s="63">
        <v>985</v>
      </c>
      <c r="L446" s="63">
        <v>156.1</v>
      </c>
      <c r="M446" s="62">
        <v>0</v>
      </c>
      <c r="N446" s="51">
        <v>12850.2</v>
      </c>
      <c r="O446" s="38"/>
      <c r="P446" s="97"/>
    </row>
    <row r="447" spans="1:16" ht="15.75" x14ac:dyDescent="0.25">
      <c r="A447" s="70"/>
      <c r="B447" s="86" t="s">
        <v>17</v>
      </c>
      <c r="C447" s="88" t="s">
        <v>443</v>
      </c>
      <c r="D447" s="51">
        <v>20498.400000000001</v>
      </c>
      <c r="E447" s="62">
        <v>20498.400000000001</v>
      </c>
      <c r="F447" s="62">
        <v>17295.7</v>
      </c>
      <c r="G447" s="62">
        <v>202</v>
      </c>
      <c r="H447" s="62">
        <v>0</v>
      </c>
      <c r="I447" s="49">
        <v>4300.3999999999996</v>
      </c>
      <c r="J447" s="62">
        <v>4300.3999999999996</v>
      </c>
      <c r="K447" s="63">
        <v>1892.5</v>
      </c>
      <c r="L447" s="63">
        <v>160.1</v>
      </c>
      <c r="M447" s="62">
        <v>0</v>
      </c>
      <c r="N447" s="51">
        <v>24798.800000000003</v>
      </c>
      <c r="O447" s="38"/>
      <c r="P447" s="97"/>
    </row>
    <row r="448" spans="1:16" ht="15.75" x14ac:dyDescent="0.25">
      <c r="A448" s="70"/>
      <c r="B448" s="86" t="s">
        <v>17</v>
      </c>
      <c r="C448" s="88" t="s">
        <v>444</v>
      </c>
      <c r="D448" s="51">
        <v>10185.6</v>
      </c>
      <c r="E448" s="62">
        <v>10185.6</v>
      </c>
      <c r="F448" s="62">
        <v>8498.4</v>
      </c>
      <c r="G448" s="62">
        <v>116.2</v>
      </c>
      <c r="H448" s="62">
        <v>0</v>
      </c>
      <c r="I448" s="49">
        <v>2174</v>
      </c>
      <c r="J448" s="62">
        <v>2174</v>
      </c>
      <c r="K448" s="63">
        <v>965.4</v>
      </c>
      <c r="L448" s="63">
        <v>92.1</v>
      </c>
      <c r="M448" s="62">
        <v>0</v>
      </c>
      <c r="N448" s="51">
        <v>12359.6</v>
      </c>
      <c r="O448" s="38"/>
      <c r="P448" s="97"/>
    </row>
    <row r="449" spans="1:16" ht="15.75" x14ac:dyDescent="0.25">
      <c r="A449" s="81"/>
      <c r="B449" s="86" t="s">
        <v>17</v>
      </c>
      <c r="C449" s="88" t="s">
        <v>445</v>
      </c>
      <c r="D449" s="51">
        <v>15857.3</v>
      </c>
      <c r="E449" s="62">
        <v>15857.3</v>
      </c>
      <c r="F449" s="62">
        <v>13231.400000000001</v>
      </c>
      <c r="G449" s="62">
        <v>238.5</v>
      </c>
      <c r="H449" s="62">
        <v>0</v>
      </c>
      <c r="I449" s="49">
        <v>3267</v>
      </c>
      <c r="J449" s="62">
        <v>3267</v>
      </c>
      <c r="K449" s="63">
        <v>1414.4</v>
      </c>
      <c r="L449" s="63">
        <v>189</v>
      </c>
      <c r="M449" s="62">
        <v>0</v>
      </c>
      <c r="N449" s="51">
        <v>19124.3</v>
      </c>
      <c r="O449" s="38"/>
      <c r="P449" s="97"/>
    </row>
    <row r="450" spans="1:16" ht="15.75" x14ac:dyDescent="0.25">
      <c r="A450" s="70"/>
      <c r="B450" s="86" t="s">
        <v>17</v>
      </c>
      <c r="C450" s="88" t="s">
        <v>446</v>
      </c>
      <c r="D450" s="51">
        <v>68435.7</v>
      </c>
      <c r="E450" s="62">
        <v>68435.7</v>
      </c>
      <c r="F450" s="62">
        <v>58264.100000000006</v>
      </c>
      <c r="G450" s="62">
        <v>337.4</v>
      </c>
      <c r="H450" s="62">
        <v>0</v>
      </c>
      <c r="I450" s="49">
        <v>13931.1</v>
      </c>
      <c r="J450" s="62">
        <v>13931.1</v>
      </c>
      <c r="K450" s="63">
        <v>6392.4</v>
      </c>
      <c r="L450" s="63">
        <v>267.39999999999998</v>
      </c>
      <c r="M450" s="62">
        <v>0</v>
      </c>
      <c r="N450" s="51">
        <v>82366.8</v>
      </c>
      <c r="O450" s="38"/>
      <c r="P450" s="97"/>
    </row>
    <row r="451" spans="1:16" ht="15.75" x14ac:dyDescent="0.25">
      <c r="A451" s="81"/>
      <c r="B451" s="86"/>
      <c r="C451" s="88"/>
      <c r="D451" s="49"/>
      <c r="E451" s="62"/>
      <c r="F451" s="94"/>
      <c r="G451" s="62"/>
      <c r="H451" s="94"/>
      <c r="I451" s="49"/>
      <c r="J451" s="94"/>
      <c r="K451" s="94"/>
      <c r="L451" s="94"/>
      <c r="M451" s="94"/>
      <c r="N451" s="49"/>
      <c r="O451" s="38"/>
    </row>
    <row r="452" spans="1:16" ht="39" x14ac:dyDescent="0.25">
      <c r="A452" s="79"/>
      <c r="B452" s="95"/>
      <c r="C452" s="82" t="s">
        <v>447</v>
      </c>
      <c r="D452" s="73">
        <v>165620.5</v>
      </c>
      <c r="E452" s="73">
        <v>165620.5</v>
      </c>
      <c r="F452" s="73">
        <v>141822.19999999998</v>
      </c>
      <c r="G452" s="73">
        <v>1600.9</v>
      </c>
      <c r="H452" s="73">
        <v>0</v>
      </c>
      <c r="I452" s="73">
        <v>33074.400000000001</v>
      </c>
      <c r="J452" s="73">
        <v>33074.400000000001</v>
      </c>
      <c r="K452" s="73">
        <v>15075.7</v>
      </c>
      <c r="L452" s="73">
        <v>1268.8999999999999</v>
      </c>
      <c r="M452" s="73">
        <v>0</v>
      </c>
      <c r="N452" s="73">
        <v>198694.90000000002</v>
      </c>
      <c r="O452" s="38"/>
    </row>
    <row r="453" spans="1:16" ht="15.75" x14ac:dyDescent="0.25">
      <c r="A453" s="81"/>
      <c r="B453" s="86"/>
      <c r="C453" s="88"/>
      <c r="D453" s="49"/>
      <c r="E453" s="62"/>
      <c r="F453" s="94"/>
      <c r="G453" s="62"/>
      <c r="H453" s="94"/>
      <c r="I453" s="49"/>
      <c r="J453" s="94"/>
      <c r="K453" s="94"/>
      <c r="L453" s="94"/>
      <c r="M453" s="94"/>
      <c r="N453" s="49"/>
      <c r="O453" s="38"/>
    </row>
    <row r="454" spans="1:16" ht="15.75" x14ac:dyDescent="0.25">
      <c r="A454" s="81"/>
      <c r="B454" s="71" t="s">
        <v>17</v>
      </c>
      <c r="C454" s="88" t="s">
        <v>448</v>
      </c>
      <c r="D454" s="51">
        <v>5156.7</v>
      </c>
      <c r="E454" s="62">
        <v>5156.7</v>
      </c>
      <c r="F454" s="62">
        <v>4178.5</v>
      </c>
      <c r="G454" s="62">
        <v>0</v>
      </c>
      <c r="H454" s="62">
        <v>0</v>
      </c>
      <c r="I454" s="49">
        <v>0</v>
      </c>
      <c r="J454" s="62">
        <v>0</v>
      </c>
      <c r="K454" s="63">
        <v>0</v>
      </c>
      <c r="L454" s="63">
        <v>0</v>
      </c>
      <c r="M454" s="62">
        <v>0</v>
      </c>
      <c r="N454" s="51">
        <v>5156.7</v>
      </c>
      <c r="O454" s="38"/>
    </row>
    <row r="455" spans="1:16" ht="15.75" x14ac:dyDescent="0.25">
      <c r="A455" s="55"/>
      <c r="B455" s="56" t="s">
        <v>17</v>
      </c>
      <c r="C455" s="69" t="s">
        <v>449</v>
      </c>
      <c r="D455" s="51">
        <v>24097.200000000001</v>
      </c>
      <c r="E455" s="62">
        <v>24097.200000000001</v>
      </c>
      <c r="F455" s="62">
        <v>21019.3</v>
      </c>
      <c r="G455" s="62">
        <v>120.5</v>
      </c>
      <c r="H455" s="62">
        <v>0</v>
      </c>
      <c r="I455" s="49">
        <v>4967.2</v>
      </c>
      <c r="J455" s="62">
        <v>4967.2</v>
      </c>
      <c r="K455" s="63">
        <v>2371.1</v>
      </c>
      <c r="L455" s="63">
        <v>95.5</v>
      </c>
      <c r="M455" s="62">
        <v>0</v>
      </c>
      <c r="N455" s="51">
        <v>29064.400000000001</v>
      </c>
      <c r="O455" s="38"/>
    </row>
    <row r="456" spans="1:16" ht="15.75" x14ac:dyDescent="0.25">
      <c r="A456" s="55"/>
      <c r="B456" s="56" t="s">
        <v>17</v>
      </c>
      <c r="C456" s="69" t="s">
        <v>450</v>
      </c>
      <c r="D456" s="51">
        <v>16327.500000000002</v>
      </c>
      <c r="E456" s="62">
        <v>16327.500000000002</v>
      </c>
      <c r="F456" s="62">
        <v>14191.3</v>
      </c>
      <c r="G456" s="62">
        <v>128.30000000000001</v>
      </c>
      <c r="H456" s="62">
        <v>0</v>
      </c>
      <c r="I456" s="49">
        <v>3641.9</v>
      </c>
      <c r="J456" s="62">
        <v>3641.9</v>
      </c>
      <c r="K456" s="63">
        <v>1694.4</v>
      </c>
      <c r="L456" s="63">
        <v>101.7</v>
      </c>
      <c r="M456" s="62">
        <v>0</v>
      </c>
      <c r="N456" s="51">
        <v>19969.400000000001</v>
      </c>
      <c r="O456" s="38"/>
    </row>
    <row r="457" spans="1:16" ht="15.75" x14ac:dyDescent="0.25">
      <c r="A457" s="81"/>
      <c r="B457" s="86" t="s">
        <v>17</v>
      </c>
      <c r="C457" s="88" t="s">
        <v>451</v>
      </c>
      <c r="D457" s="51">
        <v>7747.9</v>
      </c>
      <c r="E457" s="62">
        <v>7747.9</v>
      </c>
      <c r="F457" s="62">
        <v>6521.0999999999995</v>
      </c>
      <c r="G457" s="62">
        <v>147.69999999999999</v>
      </c>
      <c r="H457" s="62">
        <v>0</v>
      </c>
      <c r="I457" s="49">
        <v>1686.2</v>
      </c>
      <c r="J457" s="62">
        <v>1686.2</v>
      </c>
      <c r="K457" s="63">
        <v>740.6</v>
      </c>
      <c r="L457" s="63">
        <v>117.1</v>
      </c>
      <c r="M457" s="62">
        <v>0</v>
      </c>
      <c r="N457" s="51">
        <v>9434.1</v>
      </c>
      <c r="O457" s="38"/>
    </row>
    <row r="458" spans="1:16" ht="15.75" x14ac:dyDescent="0.25">
      <c r="A458" s="70"/>
      <c r="B458" s="86" t="s">
        <v>17</v>
      </c>
      <c r="C458" s="88" t="s">
        <v>452</v>
      </c>
      <c r="D458" s="51">
        <v>23762.400000000001</v>
      </c>
      <c r="E458" s="62">
        <v>23762.400000000001</v>
      </c>
      <c r="F458" s="62">
        <v>20389</v>
      </c>
      <c r="G458" s="62">
        <v>130</v>
      </c>
      <c r="H458" s="62">
        <v>0</v>
      </c>
      <c r="I458" s="49">
        <v>4310.3</v>
      </c>
      <c r="J458" s="62">
        <v>4310.3</v>
      </c>
      <c r="K458" s="63">
        <v>1980</v>
      </c>
      <c r="L458" s="63">
        <v>103.1</v>
      </c>
      <c r="M458" s="62">
        <v>0</v>
      </c>
      <c r="N458" s="51">
        <v>28072.7</v>
      </c>
      <c r="O458" s="38"/>
    </row>
    <row r="459" spans="1:16" ht="15.75" x14ac:dyDescent="0.25">
      <c r="A459" s="81"/>
      <c r="B459" s="86" t="s">
        <v>17</v>
      </c>
      <c r="C459" s="88" t="s">
        <v>453</v>
      </c>
      <c r="D459" s="51">
        <v>16507.7</v>
      </c>
      <c r="E459" s="62">
        <v>16507.7</v>
      </c>
      <c r="F459" s="62">
        <v>14153.6</v>
      </c>
      <c r="G459" s="62">
        <v>123</v>
      </c>
      <c r="H459" s="62">
        <v>0</v>
      </c>
      <c r="I459" s="49">
        <v>3543.3</v>
      </c>
      <c r="J459" s="62">
        <v>3543.3</v>
      </c>
      <c r="K459" s="63">
        <v>1607.7</v>
      </c>
      <c r="L459" s="63">
        <v>97.4</v>
      </c>
      <c r="M459" s="62">
        <v>0</v>
      </c>
      <c r="N459" s="51">
        <v>20051</v>
      </c>
      <c r="O459" s="38"/>
    </row>
    <row r="460" spans="1:16" ht="15.75" x14ac:dyDescent="0.25">
      <c r="A460" s="70"/>
      <c r="B460" s="71" t="s">
        <v>17</v>
      </c>
      <c r="C460" s="85" t="s">
        <v>454</v>
      </c>
      <c r="D460" s="51">
        <v>44562.600000000006</v>
      </c>
      <c r="E460" s="62">
        <v>44562.600000000006</v>
      </c>
      <c r="F460" s="62">
        <v>38192.6</v>
      </c>
      <c r="G460" s="62">
        <v>512</v>
      </c>
      <c r="H460" s="62">
        <v>0</v>
      </c>
      <c r="I460" s="49">
        <v>9242.5</v>
      </c>
      <c r="J460" s="62">
        <v>9242.5</v>
      </c>
      <c r="K460" s="63">
        <v>4196.3</v>
      </c>
      <c r="L460" s="63">
        <v>405.8</v>
      </c>
      <c r="M460" s="62">
        <v>0</v>
      </c>
      <c r="N460" s="51">
        <v>53805.100000000006</v>
      </c>
      <c r="O460" s="38"/>
    </row>
    <row r="461" spans="1:16" ht="15.75" x14ac:dyDescent="0.25">
      <c r="A461" s="70"/>
      <c r="B461" s="86" t="s">
        <v>17</v>
      </c>
      <c r="C461" s="88" t="s">
        <v>455</v>
      </c>
      <c r="D461" s="51">
        <v>8567.1999999999989</v>
      </c>
      <c r="E461" s="62">
        <v>8567.1999999999989</v>
      </c>
      <c r="F461" s="62">
        <v>7139.2</v>
      </c>
      <c r="G461" s="62">
        <v>173</v>
      </c>
      <c r="H461" s="62">
        <v>0</v>
      </c>
      <c r="I461" s="49">
        <v>1882.3</v>
      </c>
      <c r="J461" s="62">
        <v>1882.3</v>
      </c>
      <c r="K461" s="63">
        <v>811.8</v>
      </c>
      <c r="L461" s="63">
        <v>137.1</v>
      </c>
      <c r="M461" s="62">
        <v>0</v>
      </c>
      <c r="N461" s="51">
        <v>10449.499999999998</v>
      </c>
      <c r="O461" s="38"/>
    </row>
    <row r="462" spans="1:16" ht="15.75" x14ac:dyDescent="0.25">
      <c r="A462" s="81"/>
      <c r="B462" s="86" t="s">
        <v>17</v>
      </c>
      <c r="C462" s="88" t="s">
        <v>456</v>
      </c>
      <c r="D462" s="51">
        <v>18891.3</v>
      </c>
      <c r="E462" s="62">
        <v>18891.3</v>
      </c>
      <c r="F462" s="62">
        <v>16037.6</v>
      </c>
      <c r="G462" s="62">
        <v>266.39999999999998</v>
      </c>
      <c r="H462" s="62">
        <v>0</v>
      </c>
      <c r="I462" s="49">
        <v>3800.7</v>
      </c>
      <c r="J462" s="62">
        <v>3800.7</v>
      </c>
      <c r="K462" s="63">
        <v>1673.8</v>
      </c>
      <c r="L462" s="63">
        <v>211.2</v>
      </c>
      <c r="M462" s="62">
        <v>0</v>
      </c>
      <c r="N462" s="51">
        <v>22692</v>
      </c>
      <c r="O462" s="38"/>
    </row>
    <row r="463" spans="1:16" ht="15.75" x14ac:dyDescent="0.25">
      <c r="A463" s="81"/>
      <c r="B463" s="86"/>
      <c r="C463" s="88"/>
      <c r="D463" s="49"/>
      <c r="E463" s="62"/>
      <c r="F463" s="94"/>
      <c r="G463" s="62"/>
      <c r="H463" s="94"/>
      <c r="I463" s="49"/>
      <c r="J463" s="94"/>
      <c r="K463" s="94"/>
      <c r="L463" s="94"/>
      <c r="M463" s="94"/>
      <c r="N463" s="49"/>
      <c r="O463" s="38"/>
    </row>
    <row r="464" spans="1:16" ht="39" x14ac:dyDescent="0.25">
      <c r="A464" s="79"/>
      <c r="B464" s="95"/>
      <c r="C464" s="82" t="s">
        <v>457</v>
      </c>
      <c r="D464" s="73">
        <v>248553.89999999997</v>
      </c>
      <c r="E464" s="73">
        <v>248553.89999999997</v>
      </c>
      <c r="F464" s="73">
        <v>212520</v>
      </c>
      <c r="G464" s="73">
        <v>2291.1999999999998</v>
      </c>
      <c r="H464" s="73">
        <v>0</v>
      </c>
      <c r="I464" s="73">
        <v>50847.6</v>
      </c>
      <c r="J464" s="73">
        <v>50847.6</v>
      </c>
      <c r="K464" s="73">
        <v>23101.400000000005</v>
      </c>
      <c r="L464" s="73">
        <v>1732.2</v>
      </c>
      <c r="M464" s="73">
        <v>0</v>
      </c>
      <c r="N464" s="73">
        <v>299401.50000000006</v>
      </c>
      <c r="O464" s="38"/>
    </row>
    <row r="465" spans="1:15" ht="15.75" x14ac:dyDescent="0.25">
      <c r="A465" s="81"/>
      <c r="B465" s="86"/>
      <c r="C465" s="88"/>
      <c r="D465" s="49"/>
      <c r="E465" s="62"/>
      <c r="F465" s="94"/>
      <c r="G465" s="62"/>
      <c r="H465" s="94"/>
      <c r="I465" s="49"/>
      <c r="J465" s="94"/>
      <c r="K465" s="94"/>
      <c r="L465" s="94"/>
      <c r="M465" s="94"/>
      <c r="N465" s="49"/>
      <c r="O465" s="38"/>
    </row>
    <row r="466" spans="1:15" ht="15.75" x14ac:dyDescent="0.25">
      <c r="A466" s="81"/>
      <c r="B466" s="71" t="s">
        <v>17</v>
      </c>
      <c r="C466" s="88" t="s">
        <v>458</v>
      </c>
      <c r="D466" s="51">
        <v>6295.7</v>
      </c>
      <c r="E466" s="62">
        <v>6295.7</v>
      </c>
      <c r="F466" s="62">
        <v>5073.8</v>
      </c>
      <c r="G466" s="62">
        <v>105.7</v>
      </c>
      <c r="H466" s="62">
        <v>0</v>
      </c>
      <c r="I466" s="49">
        <v>0</v>
      </c>
      <c r="J466" s="62">
        <v>0</v>
      </c>
      <c r="K466" s="63">
        <v>0</v>
      </c>
      <c r="L466" s="63">
        <v>0</v>
      </c>
      <c r="M466" s="62">
        <v>0</v>
      </c>
      <c r="N466" s="51">
        <v>6295.7</v>
      </c>
      <c r="O466" s="38"/>
    </row>
    <row r="467" spans="1:15" ht="15.75" x14ac:dyDescent="0.25">
      <c r="A467" s="55"/>
      <c r="B467" s="56" t="s">
        <v>17</v>
      </c>
      <c r="C467" s="69" t="s">
        <v>459</v>
      </c>
      <c r="D467" s="51">
        <v>26847</v>
      </c>
      <c r="E467" s="62">
        <v>26847</v>
      </c>
      <c r="F467" s="62">
        <v>23584.2</v>
      </c>
      <c r="G467" s="62">
        <v>203.7</v>
      </c>
      <c r="H467" s="62">
        <v>0</v>
      </c>
      <c r="I467" s="49">
        <v>5671.9</v>
      </c>
      <c r="J467" s="62">
        <v>5671.9</v>
      </c>
      <c r="K467" s="63">
        <v>2787</v>
      </c>
      <c r="L467" s="63">
        <v>161.5</v>
      </c>
      <c r="M467" s="62">
        <v>0</v>
      </c>
      <c r="N467" s="51">
        <v>32518.9</v>
      </c>
      <c r="O467" s="38"/>
    </row>
    <row r="468" spans="1:15" ht="15.75" x14ac:dyDescent="0.25">
      <c r="A468" s="55"/>
      <c r="B468" s="56" t="s">
        <v>17</v>
      </c>
      <c r="C468" s="69" t="s">
        <v>460</v>
      </c>
      <c r="D468" s="51">
        <v>29952.100000000002</v>
      </c>
      <c r="E468" s="62">
        <v>29952.100000000002</v>
      </c>
      <c r="F468" s="62">
        <v>25644</v>
      </c>
      <c r="G468" s="62">
        <v>232.7</v>
      </c>
      <c r="H468" s="62">
        <v>0</v>
      </c>
      <c r="I468" s="49">
        <v>7050.7</v>
      </c>
      <c r="J468" s="62">
        <v>7050.7</v>
      </c>
      <c r="K468" s="63">
        <v>3096.2</v>
      </c>
      <c r="L468" s="63">
        <v>184.5</v>
      </c>
      <c r="M468" s="62">
        <v>0</v>
      </c>
      <c r="N468" s="51">
        <v>37002.800000000003</v>
      </c>
      <c r="O468" s="38"/>
    </row>
    <row r="469" spans="1:15" ht="15.75" x14ac:dyDescent="0.25">
      <c r="A469" s="70"/>
      <c r="B469" s="71" t="s">
        <v>17</v>
      </c>
      <c r="C469" s="85" t="s">
        <v>461</v>
      </c>
      <c r="D469" s="51">
        <v>18509.899999999998</v>
      </c>
      <c r="E469" s="62">
        <v>18509.899999999998</v>
      </c>
      <c r="F469" s="62">
        <v>15965.6</v>
      </c>
      <c r="G469" s="62">
        <v>131.5</v>
      </c>
      <c r="H469" s="62">
        <v>0</v>
      </c>
      <c r="I469" s="49">
        <v>3942.2</v>
      </c>
      <c r="J469" s="62">
        <v>3942.2</v>
      </c>
      <c r="K469" s="63">
        <v>1789.4</v>
      </c>
      <c r="L469" s="63">
        <v>104.3</v>
      </c>
      <c r="M469" s="62">
        <v>0</v>
      </c>
      <c r="N469" s="51">
        <v>22452.1</v>
      </c>
      <c r="O469" s="38"/>
    </row>
    <row r="470" spans="1:15" ht="15.75" x14ac:dyDescent="0.25">
      <c r="A470" s="81"/>
      <c r="B470" s="86" t="s">
        <v>17</v>
      </c>
      <c r="C470" s="88" t="s">
        <v>462</v>
      </c>
      <c r="D470" s="51">
        <v>6009.5</v>
      </c>
      <c r="E470" s="62">
        <v>6009.5</v>
      </c>
      <c r="F470" s="62">
        <v>4973.3</v>
      </c>
      <c r="G470" s="62">
        <v>100</v>
      </c>
      <c r="H470" s="62">
        <v>0</v>
      </c>
      <c r="I470" s="49">
        <v>1144.5</v>
      </c>
      <c r="J470" s="62">
        <v>1144.5</v>
      </c>
      <c r="K470" s="63">
        <v>493.9</v>
      </c>
      <c r="L470" s="63">
        <v>79.2</v>
      </c>
      <c r="M470" s="62">
        <v>0</v>
      </c>
      <c r="N470" s="51">
        <v>7154</v>
      </c>
      <c r="O470" s="38"/>
    </row>
    <row r="471" spans="1:15" ht="15.75" x14ac:dyDescent="0.25">
      <c r="A471" s="70"/>
      <c r="B471" s="86" t="s">
        <v>17</v>
      </c>
      <c r="C471" s="88" t="s">
        <v>463</v>
      </c>
      <c r="D471" s="51">
        <v>24719.399999999998</v>
      </c>
      <c r="E471" s="62">
        <v>24719.399999999998</v>
      </c>
      <c r="F471" s="62">
        <v>21343.7</v>
      </c>
      <c r="G471" s="62">
        <v>93.6</v>
      </c>
      <c r="H471" s="62">
        <v>0</v>
      </c>
      <c r="I471" s="49">
        <v>5267.7</v>
      </c>
      <c r="J471" s="62">
        <v>5267.7</v>
      </c>
      <c r="K471" s="63">
        <v>2422.1</v>
      </c>
      <c r="L471" s="63">
        <v>74.2</v>
      </c>
      <c r="M471" s="62">
        <v>0</v>
      </c>
      <c r="N471" s="51">
        <v>29987.1</v>
      </c>
      <c r="O471" s="38"/>
    </row>
    <row r="472" spans="1:15" ht="15.75" x14ac:dyDescent="0.25">
      <c r="A472" s="70"/>
      <c r="B472" s="86" t="s">
        <v>17</v>
      </c>
      <c r="C472" s="88" t="s">
        <v>464</v>
      </c>
      <c r="D472" s="51">
        <v>9252</v>
      </c>
      <c r="E472" s="62">
        <v>9252</v>
      </c>
      <c r="F472" s="62">
        <v>7857.9</v>
      </c>
      <c r="G472" s="62">
        <v>60.4</v>
      </c>
      <c r="H472" s="62">
        <v>0</v>
      </c>
      <c r="I472" s="49">
        <v>1833.7</v>
      </c>
      <c r="J472" s="62">
        <v>1833.7</v>
      </c>
      <c r="K472" s="63">
        <v>835.6</v>
      </c>
      <c r="L472" s="63">
        <v>47.8</v>
      </c>
      <c r="M472" s="62">
        <v>0</v>
      </c>
      <c r="N472" s="51">
        <v>11085.7</v>
      </c>
      <c r="O472" s="38"/>
    </row>
    <row r="473" spans="1:15" ht="15.75" x14ac:dyDescent="0.25">
      <c r="A473" s="81"/>
      <c r="B473" s="86" t="s">
        <v>17</v>
      </c>
      <c r="C473" s="88" t="s">
        <v>465</v>
      </c>
      <c r="D473" s="51">
        <v>11475</v>
      </c>
      <c r="E473" s="62">
        <v>11475</v>
      </c>
      <c r="F473" s="62">
        <v>9576.9</v>
      </c>
      <c r="G473" s="62">
        <v>176.3</v>
      </c>
      <c r="H473" s="62">
        <v>0</v>
      </c>
      <c r="I473" s="49">
        <v>2231.5</v>
      </c>
      <c r="J473" s="62">
        <v>2231.5</v>
      </c>
      <c r="K473" s="63">
        <v>972.8</v>
      </c>
      <c r="L473" s="63">
        <v>139.69999999999999</v>
      </c>
      <c r="M473" s="62">
        <v>0</v>
      </c>
      <c r="N473" s="51">
        <v>13706.5</v>
      </c>
      <c r="O473" s="38"/>
    </row>
    <row r="474" spans="1:15" ht="15.75" x14ac:dyDescent="0.25">
      <c r="A474" s="70"/>
      <c r="B474" s="86" t="s">
        <v>17</v>
      </c>
      <c r="C474" s="88" t="s">
        <v>466</v>
      </c>
      <c r="D474" s="51">
        <v>18537.500000000004</v>
      </c>
      <c r="E474" s="62">
        <v>18537.500000000004</v>
      </c>
      <c r="F474" s="62">
        <v>15854.6</v>
      </c>
      <c r="G474" s="62">
        <v>183.9</v>
      </c>
      <c r="H474" s="62">
        <v>0</v>
      </c>
      <c r="I474" s="49">
        <v>3820.3</v>
      </c>
      <c r="J474" s="62">
        <v>3820.3</v>
      </c>
      <c r="K474" s="63">
        <v>1741.7</v>
      </c>
      <c r="L474" s="63">
        <v>145.80000000000001</v>
      </c>
      <c r="M474" s="62">
        <v>0</v>
      </c>
      <c r="N474" s="51">
        <v>22357.800000000003</v>
      </c>
      <c r="O474" s="38"/>
    </row>
    <row r="475" spans="1:15" ht="15.75" x14ac:dyDescent="0.25">
      <c r="A475" s="70"/>
      <c r="B475" s="86" t="s">
        <v>17</v>
      </c>
      <c r="C475" s="88" t="s">
        <v>467</v>
      </c>
      <c r="D475" s="51">
        <v>9279.6</v>
      </c>
      <c r="E475" s="62">
        <v>9279.6</v>
      </c>
      <c r="F475" s="62">
        <v>7790.4000000000005</v>
      </c>
      <c r="G475" s="62">
        <v>135.6</v>
      </c>
      <c r="H475" s="62">
        <v>0</v>
      </c>
      <c r="I475" s="49">
        <v>1860.8</v>
      </c>
      <c r="J475" s="62">
        <v>1860.8</v>
      </c>
      <c r="K475" s="63">
        <v>814.6</v>
      </c>
      <c r="L475" s="63">
        <v>107.5</v>
      </c>
      <c r="M475" s="62">
        <v>0</v>
      </c>
      <c r="N475" s="51">
        <v>11140.4</v>
      </c>
      <c r="O475" s="38"/>
    </row>
    <row r="476" spans="1:15" ht="15.75" x14ac:dyDescent="0.25">
      <c r="A476" s="81"/>
      <c r="B476" s="86" t="s">
        <v>17</v>
      </c>
      <c r="C476" s="88" t="s">
        <v>468</v>
      </c>
      <c r="D476" s="51">
        <v>46925.799999999996</v>
      </c>
      <c r="E476" s="62">
        <v>46925.799999999996</v>
      </c>
      <c r="F476" s="62">
        <v>40357.300000000003</v>
      </c>
      <c r="G476" s="62">
        <v>396.5</v>
      </c>
      <c r="H476" s="62">
        <v>0</v>
      </c>
      <c r="I476" s="49">
        <v>9799.2000000000007</v>
      </c>
      <c r="J476" s="62">
        <v>9799.2000000000007</v>
      </c>
      <c r="K476" s="63">
        <v>4487.5</v>
      </c>
      <c r="L476" s="63">
        <v>314.3</v>
      </c>
      <c r="M476" s="62">
        <v>0</v>
      </c>
      <c r="N476" s="51">
        <v>56725</v>
      </c>
      <c r="O476" s="38"/>
    </row>
    <row r="477" spans="1:15" ht="15.75" x14ac:dyDescent="0.25">
      <c r="A477" s="70"/>
      <c r="B477" s="86" t="s">
        <v>17</v>
      </c>
      <c r="C477" s="88" t="s">
        <v>469</v>
      </c>
      <c r="D477" s="51">
        <v>16548.599999999999</v>
      </c>
      <c r="E477" s="62">
        <v>16548.599999999999</v>
      </c>
      <c r="F477" s="62">
        <v>13960.400000000001</v>
      </c>
      <c r="G477" s="62">
        <v>196.8</v>
      </c>
      <c r="H477" s="62">
        <v>0</v>
      </c>
      <c r="I477" s="49">
        <v>3271.2</v>
      </c>
      <c r="J477" s="62">
        <v>3271.2</v>
      </c>
      <c r="K477" s="63">
        <v>1451.5</v>
      </c>
      <c r="L477" s="63">
        <v>156</v>
      </c>
      <c r="M477" s="62">
        <v>0</v>
      </c>
      <c r="N477" s="51">
        <v>19819.8</v>
      </c>
      <c r="O477" s="38"/>
    </row>
    <row r="478" spans="1:15" ht="15.75" x14ac:dyDescent="0.25">
      <c r="A478" s="70"/>
      <c r="B478" s="86" t="s">
        <v>17</v>
      </c>
      <c r="C478" s="88" t="s">
        <v>470</v>
      </c>
      <c r="D478" s="51">
        <v>11633.500000000002</v>
      </c>
      <c r="E478" s="62">
        <v>11633.500000000002</v>
      </c>
      <c r="F478" s="62">
        <v>9941.9</v>
      </c>
      <c r="G478" s="62">
        <v>100.3</v>
      </c>
      <c r="H478" s="62">
        <v>0</v>
      </c>
      <c r="I478" s="49">
        <v>2411.4</v>
      </c>
      <c r="J478" s="62">
        <v>2411.4</v>
      </c>
      <c r="K478" s="63">
        <v>1079.7</v>
      </c>
      <c r="L478" s="63">
        <v>79.400000000000006</v>
      </c>
      <c r="M478" s="62">
        <v>0</v>
      </c>
      <c r="N478" s="51">
        <v>14044.900000000001</v>
      </c>
      <c r="O478" s="38"/>
    </row>
    <row r="479" spans="1:15" ht="15.75" x14ac:dyDescent="0.25">
      <c r="A479" s="81"/>
      <c r="B479" s="86" t="s">
        <v>17</v>
      </c>
      <c r="C479" s="88" t="s">
        <v>471</v>
      </c>
      <c r="D479" s="51">
        <v>12568.3</v>
      </c>
      <c r="E479" s="62">
        <v>12568.3</v>
      </c>
      <c r="F479" s="62">
        <v>10596</v>
      </c>
      <c r="G479" s="62">
        <v>174.2</v>
      </c>
      <c r="H479" s="62">
        <v>0</v>
      </c>
      <c r="I479" s="49">
        <v>2542.5</v>
      </c>
      <c r="J479" s="62">
        <v>2542.5</v>
      </c>
      <c r="K479" s="63">
        <v>1129.4000000000001</v>
      </c>
      <c r="L479" s="63">
        <v>138</v>
      </c>
      <c r="M479" s="62">
        <v>0</v>
      </c>
      <c r="N479" s="51">
        <v>15110.8</v>
      </c>
      <c r="O479" s="38"/>
    </row>
    <row r="480" spans="1:15" ht="15.75" x14ac:dyDescent="0.25">
      <c r="A480" s="81"/>
      <c r="B480" s="86"/>
      <c r="C480" s="88"/>
      <c r="D480" s="49"/>
      <c r="E480" s="62"/>
      <c r="F480" s="94"/>
      <c r="G480" s="62"/>
      <c r="H480" s="94"/>
      <c r="I480" s="49"/>
      <c r="J480" s="94"/>
      <c r="K480" s="94"/>
      <c r="L480" s="94"/>
      <c r="M480" s="94"/>
      <c r="N480" s="49"/>
      <c r="O480" s="38"/>
    </row>
    <row r="481" spans="1:15" ht="39" x14ac:dyDescent="0.25">
      <c r="A481" s="79"/>
      <c r="B481" s="95"/>
      <c r="C481" s="82" t="s">
        <v>472</v>
      </c>
      <c r="D481" s="73">
        <v>804044.39999999979</v>
      </c>
      <c r="E481" s="73">
        <v>804044.39999999979</v>
      </c>
      <c r="F481" s="73">
        <v>685084.3</v>
      </c>
      <c r="G481" s="73">
        <v>6574.8</v>
      </c>
      <c r="H481" s="73">
        <v>0</v>
      </c>
      <c r="I481" s="73">
        <v>185924.39999999997</v>
      </c>
      <c r="J481" s="73">
        <v>185924.39999999997</v>
      </c>
      <c r="K481" s="73">
        <v>81438.3</v>
      </c>
      <c r="L481" s="73">
        <v>4978.6000000000004</v>
      </c>
      <c r="M481" s="73">
        <v>0</v>
      </c>
      <c r="N481" s="73">
        <v>989968.79999999981</v>
      </c>
      <c r="O481" s="38"/>
    </row>
    <row r="482" spans="1:15" ht="15.75" x14ac:dyDescent="0.25">
      <c r="A482" s="81"/>
      <c r="B482" s="86"/>
      <c r="C482" s="88"/>
      <c r="D482" s="49"/>
      <c r="E482" s="62"/>
      <c r="F482" s="94"/>
      <c r="G482" s="62"/>
      <c r="H482" s="94"/>
      <c r="I482" s="49"/>
      <c r="J482" s="94"/>
      <c r="K482" s="94"/>
      <c r="L482" s="94"/>
      <c r="M482" s="94"/>
      <c r="N482" s="49"/>
      <c r="O482" s="38"/>
    </row>
    <row r="483" spans="1:15" ht="15.75" x14ac:dyDescent="0.25">
      <c r="A483" s="96"/>
      <c r="B483" s="98" t="s">
        <v>17</v>
      </c>
      <c r="C483" s="99" t="s">
        <v>473</v>
      </c>
      <c r="D483" s="51">
        <v>9130.9</v>
      </c>
      <c r="E483" s="62">
        <v>9130.9</v>
      </c>
      <c r="F483" s="62">
        <v>7244.5</v>
      </c>
      <c r="G483" s="62">
        <v>292.60000000000002</v>
      </c>
      <c r="H483" s="63">
        <v>0</v>
      </c>
      <c r="I483" s="49">
        <v>0</v>
      </c>
      <c r="J483" s="62">
        <v>0</v>
      </c>
      <c r="K483" s="63">
        <v>0</v>
      </c>
      <c r="L483" s="63">
        <v>0</v>
      </c>
      <c r="M483" s="62">
        <v>0</v>
      </c>
      <c r="N483" s="51">
        <v>9130.9</v>
      </c>
      <c r="O483" s="38"/>
    </row>
    <row r="484" spans="1:15" ht="15.75" x14ac:dyDescent="0.25">
      <c r="A484" s="55"/>
      <c r="B484" s="56" t="s">
        <v>17</v>
      </c>
      <c r="C484" s="69" t="s">
        <v>474</v>
      </c>
      <c r="D484" s="51">
        <v>155348.1</v>
      </c>
      <c r="E484" s="62">
        <v>155348.1</v>
      </c>
      <c r="F484" s="62">
        <v>132932.1</v>
      </c>
      <c r="G484" s="62">
        <v>1078.8</v>
      </c>
      <c r="H484" s="62">
        <v>0</v>
      </c>
      <c r="I484" s="49">
        <v>34123.699999999997</v>
      </c>
      <c r="J484" s="62">
        <v>34123.699999999997</v>
      </c>
      <c r="K484" s="63">
        <v>15539.2</v>
      </c>
      <c r="L484" s="63">
        <v>855</v>
      </c>
      <c r="M484" s="62">
        <v>0</v>
      </c>
      <c r="N484" s="51">
        <v>189471.8</v>
      </c>
      <c r="O484" s="38"/>
    </row>
    <row r="485" spans="1:15" ht="15.75" x14ac:dyDescent="0.25">
      <c r="A485" s="55"/>
      <c r="B485" s="56" t="s">
        <v>17</v>
      </c>
      <c r="C485" s="69" t="s">
        <v>475</v>
      </c>
      <c r="D485" s="51">
        <v>111607.09999999999</v>
      </c>
      <c r="E485" s="62">
        <v>111607.09999999999</v>
      </c>
      <c r="F485" s="62">
        <v>92863.5</v>
      </c>
      <c r="G485" s="62">
        <v>484.3</v>
      </c>
      <c r="H485" s="62">
        <v>0</v>
      </c>
      <c r="I485" s="49">
        <v>29179.9</v>
      </c>
      <c r="J485" s="62">
        <v>29179.9</v>
      </c>
      <c r="K485" s="63">
        <v>11494.5</v>
      </c>
      <c r="L485" s="63">
        <v>383.8</v>
      </c>
      <c r="M485" s="62">
        <v>0</v>
      </c>
      <c r="N485" s="51">
        <v>140787</v>
      </c>
      <c r="O485" s="38"/>
    </row>
    <row r="486" spans="1:15" ht="15.75" x14ac:dyDescent="0.25">
      <c r="A486" s="100"/>
      <c r="B486" s="98" t="s">
        <v>17</v>
      </c>
      <c r="C486" s="88" t="s">
        <v>476</v>
      </c>
      <c r="D486" s="51">
        <v>77895.599999999991</v>
      </c>
      <c r="E486" s="62">
        <v>77895.599999999991</v>
      </c>
      <c r="F486" s="62">
        <v>66358.7</v>
      </c>
      <c r="G486" s="62">
        <v>623.79999999999995</v>
      </c>
      <c r="H486" s="62">
        <v>0</v>
      </c>
      <c r="I486" s="49">
        <v>17953.8</v>
      </c>
      <c r="J486" s="62">
        <v>17953.8</v>
      </c>
      <c r="K486" s="63">
        <v>7986.3</v>
      </c>
      <c r="L486" s="63">
        <v>494.4</v>
      </c>
      <c r="M486" s="62">
        <v>0</v>
      </c>
      <c r="N486" s="51">
        <v>95849.4</v>
      </c>
      <c r="O486" s="38"/>
    </row>
    <row r="487" spans="1:15" ht="15.75" x14ac:dyDescent="0.25">
      <c r="A487" s="96"/>
      <c r="B487" s="101" t="s">
        <v>17</v>
      </c>
      <c r="C487" s="88" t="s">
        <v>477</v>
      </c>
      <c r="D487" s="51">
        <v>42990.100000000006</v>
      </c>
      <c r="E487" s="62">
        <v>42990.100000000006</v>
      </c>
      <c r="F487" s="62">
        <v>36607.599999999999</v>
      </c>
      <c r="G487" s="62">
        <v>461.8</v>
      </c>
      <c r="H487" s="62">
        <v>0</v>
      </c>
      <c r="I487" s="49">
        <v>10023.700000000001</v>
      </c>
      <c r="J487" s="62">
        <v>10023.700000000001</v>
      </c>
      <c r="K487" s="63">
        <v>4407.7</v>
      </c>
      <c r="L487" s="63">
        <v>366</v>
      </c>
      <c r="M487" s="62">
        <v>0</v>
      </c>
      <c r="N487" s="51">
        <v>53013.8</v>
      </c>
      <c r="O487" s="38"/>
    </row>
    <row r="488" spans="1:15" ht="15.75" x14ac:dyDescent="0.25">
      <c r="A488" s="100"/>
      <c r="B488" s="101" t="s">
        <v>17</v>
      </c>
      <c r="C488" s="88" t="s">
        <v>478</v>
      </c>
      <c r="D488" s="51">
        <v>164265.5</v>
      </c>
      <c r="E488" s="62">
        <v>164265.5</v>
      </c>
      <c r="F488" s="62">
        <v>142329.79999999999</v>
      </c>
      <c r="G488" s="62">
        <v>678.2</v>
      </c>
      <c r="H488" s="62">
        <v>0</v>
      </c>
      <c r="I488" s="49">
        <v>37891.5</v>
      </c>
      <c r="J488" s="62">
        <v>37891.5</v>
      </c>
      <c r="K488" s="63">
        <v>17123.8</v>
      </c>
      <c r="L488" s="63">
        <v>537.4</v>
      </c>
      <c r="M488" s="62">
        <v>0</v>
      </c>
      <c r="N488" s="51">
        <v>202157</v>
      </c>
      <c r="O488" s="38"/>
    </row>
    <row r="489" spans="1:15" ht="15.75" x14ac:dyDescent="0.25">
      <c r="A489" s="96"/>
      <c r="B489" s="101" t="s">
        <v>17</v>
      </c>
      <c r="C489" s="88" t="s">
        <v>479</v>
      </c>
      <c r="D489" s="51">
        <v>99993.2</v>
      </c>
      <c r="E489" s="62">
        <v>99993.2</v>
      </c>
      <c r="F489" s="62">
        <v>85283.4</v>
      </c>
      <c r="G489" s="62">
        <v>1107.5999999999999</v>
      </c>
      <c r="H489" s="62">
        <v>0</v>
      </c>
      <c r="I489" s="49">
        <v>23313</v>
      </c>
      <c r="J489" s="62">
        <v>23313</v>
      </c>
      <c r="K489" s="63">
        <v>10264.4</v>
      </c>
      <c r="L489" s="63">
        <v>877.8</v>
      </c>
      <c r="M489" s="62">
        <v>0</v>
      </c>
      <c r="N489" s="51">
        <v>123306.2</v>
      </c>
      <c r="O489" s="38"/>
    </row>
    <row r="490" spans="1:15" ht="15.75" x14ac:dyDescent="0.25">
      <c r="A490" s="100"/>
      <c r="B490" s="101" t="s">
        <v>17</v>
      </c>
      <c r="C490" s="88" t="s">
        <v>480</v>
      </c>
      <c r="D490" s="51">
        <v>84024.7</v>
      </c>
      <c r="E490" s="62">
        <v>84024.7</v>
      </c>
      <c r="F490" s="62">
        <v>71936.899999999994</v>
      </c>
      <c r="G490" s="62">
        <v>1135.2</v>
      </c>
      <c r="H490" s="62">
        <v>0</v>
      </c>
      <c r="I490" s="49">
        <v>19822.400000000001</v>
      </c>
      <c r="J490" s="62">
        <v>19822.400000000001</v>
      </c>
      <c r="K490" s="63">
        <v>8659.6</v>
      </c>
      <c r="L490" s="63">
        <v>899.6</v>
      </c>
      <c r="M490" s="62">
        <v>0</v>
      </c>
      <c r="N490" s="51">
        <v>103847.1</v>
      </c>
      <c r="O490" s="38"/>
    </row>
    <row r="491" spans="1:15" ht="15.75" x14ac:dyDescent="0.25">
      <c r="A491" s="96"/>
      <c r="B491" s="101" t="s">
        <v>17</v>
      </c>
      <c r="C491" s="88" t="s">
        <v>481</v>
      </c>
      <c r="D491" s="49">
        <v>58789.2</v>
      </c>
      <c r="E491" s="62">
        <v>58789.2</v>
      </c>
      <c r="F491" s="62">
        <v>49527.8</v>
      </c>
      <c r="G491" s="62">
        <v>712.5</v>
      </c>
      <c r="H491" s="62">
        <v>0</v>
      </c>
      <c r="I491" s="49">
        <v>13616.4</v>
      </c>
      <c r="J491" s="62">
        <v>13616.4</v>
      </c>
      <c r="K491" s="63">
        <v>5962.8</v>
      </c>
      <c r="L491" s="63">
        <v>564.6</v>
      </c>
      <c r="M491" s="62">
        <v>0</v>
      </c>
      <c r="N491" s="51">
        <v>72405.599999999991</v>
      </c>
      <c r="O491" s="38"/>
    </row>
    <row r="492" spans="1:15" x14ac:dyDescent="0.25">
      <c r="A492" s="52"/>
      <c r="B492" s="90"/>
      <c r="C492" s="91"/>
      <c r="D492" s="102"/>
      <c r="E492" s="102"/>
      <c r="F492" s="42"/>
      <c r="G492" s="42"/>
      <c r="H492" s="42"/>
      <c r="I492" s="102"/>
      <c r="J492" s="102"/>
      <c r="K492" s="42"/>
      <c r="L492" s="42"/>
      <c r="M492" s="42"/>
      <c r="N492" s="103" t="s">
        <v>482</v>
      </c>
      <c r="O492" s="38"/>
    </row>
    <row r="493" spans="1:15" x14ac:dyDescent="0.25">
      <c r="A493" s="52"/>
      <c r="B493" s="90"/>
      <c r="C493" s="91"/>
      <c r="D493" s="102"/>
      <c r="E493" s="42"/>
      <c r="F493" s="42"/>
      <c r="G493" s="42"/>
      <c r="H493" s="42"/>
      <c r="I493" s="102"/>
      <c r="J493" s="102"/>
      <c r="K493" s="42"/>
      <c r="L493" s="42"/>
      <c r="M493" s="42"/>
      <c r="N493" s="102"/>
      <c r="O493" s="38"/>
    </row>
    <row r="494" spans="1:15" x14ac:dyDescent="0.25">
      <c r="A494" s="52"/>
      <c r="B494" s="90"/>
      <c r="C494" s="91"/>
      <c r="D494" s="102"/>
      <c r="E494" s="102"/>
      <c r="F494" s="42"/>
      <c r="G494" s="42"/>
      <c r="H494" s="42"/>
      <c r="I494" s="102"/>
      <c r="J494" s="102"/>
      <c r="K494" s="42"/>
      <c r="L494" s="42"/>
      <c r="M494" s="42"/>
      <c r="N494" s="102"/>
      <c r="O494" s="38"/>
    </row>
    <row r="495" spans="1:15" x14ac:dyDescent="0.25">
      <c r="A495" s="52"/>
      <c r="B495" s="90"/>
      <c r="C495" s="91"/>
      <c r="D495" s="102"/>
      <c r="E495" s="102"/>
      <c r="F495" s="42"/>
      <c r="G495" s="42"/>
      <c r="H495" s="42"/>
      <c r="I495" s="102"/>
      <c r="J495" s="102"/>
      <c r="K495" s="42"/>
      <c r="L495" s="42"/>
      <c r="M495" s="42"/>
      <c r="N495" s="102"/>
      <c r="O495" s="38"/>
    </row>
    <row r="496" spans="1:15" x14ac:dyDescent="0.25">
      <c r="A496" s="104"/>
      <c r="B496" s="105"/>
      <c r="C496" s="54"/>
      <c r="D496" s="102"/>
      <c r="E496" s="102"/>
      <c r="F496" s="102"/>
      <c r="G496" s="102"/>
      <c r="H496" s="102"/>
      <c r="I496" s="102"/>
      <c r="J496" s="102"/>
      <c r="K496" s="102"/>
      <c r="L496" s="102"/>
      <c r="M496" s="102"/>
      <c r="N496" s="102"/>
      <c r="O496" s="38"/>
    </row>
    <row r="497" spans="1:15" x14ac:dyDescent="0.25">
      <c r="A497" s="52"/>
      <c r="B497" s="90"/>
      <c r="C497" s="91"/>
      <c r="D497" s="102"/>
      <c r="E497" s="102"/>
      <c r="F497" s="42"/>
      <c r="G497" s="42"/>
      <c r="H497" s="42"/>
      <c r="I497" s="102"/>
      <c r="J497" s="102"/>
      <c r="K497" s="42"/>
      <c r="L497" s="42"/>
      <c r="M497" s="42"/>
      <c r="N497" s="102"/>
      <c r="O497" s="38"/>
    </row>
    <row r="498" spans="1:15" x14ac:dyDescent="0.25">
      <c r="A498" s="52"/>
      <c r="B498" s="90"/>
      <c r="C498" s="91"/>
      <c r="D498" s="102"/>
      <c r="E498" s="102"/>
      <c r="F498" s="42"/>
      <c r="G498" s="42"/>
      <c r="H498" s="42"/>
      <c r="I498" s="102"/>
      <c r="J498" s="102"/>
      <c r="K498" s="42"/>
      <c r="L498" s="42"/>
      <c r="M498" s="42"/>
      <c r="N498" s="102"/>
      <c r="O498" s="38"/>
    </row>
    <row r="499" spans="1:15" x14ac:dyDescent="0.25">
      <c r="A499" s="52"/>
      <c r="B499" s="90"/>
      <c r="C499" s="91"/>
      <c r="D499" s="102"/>
      <c r="E499" s="102"/>
      <c r="F499" s="42"/>
      <c r="G499" s="42"/>
      <c r="H499" s="42"/>
      <c r="I499" s="102"/>
      <c r="J499" s="102"/>
      <c r="K499" s="42"/>
      <c r="L499" s="42"/>
      <c r="M499" s="42"/>
      <c r="N499" s="102"/>
      <c r="O499" s="38"/>
    </row>
    <row r="500" spans="1:15" x14ac:dyDescent="0.25">
      <c r="A500" s="52"/>
      <c r="B500" s="90"/>
      <c r="C500" s="91"/>
      <c r="D500" s="102"/>
      <c r="E500" s="102"/>
      <c r="F500" s="42"/>
      <c r="G500" s="42"/>
      <c r="H500" s="42"/>
      <c r="I500" s="102"/>
      <c r="J500" s="102"/>
      <c r="K500" s="42"/>
      <c r="L500" s="42"/>
      <c r="M500" s="42"/>
      <c r="N500" s="102"/>
      <c r="O500" s="38"/>
    </row>
    <row r="501" spans="1:15" x14ac:dyDescent="0.25">
      <c r="A501" s="52"/>
      <c r="B501" s="90"/>
      <c r="C501" s="91"/>
      <c r="D501" s="102"/>
      <c r="E501" s="102"/>
      <c r="F501" s="42"/>
      <c r="G501" s="42"/>
      <c r="H501" s="42"/>
      <c r="I501" s="102"/>
      <c r="J501" s="102"/>
      <c r="K501" s="42"/>
      <c r="L501" s="42"/>
      <c r="M501" s="42"/>
      <c r="N501" s="102"/>
      <c r="O501" s="38"/>
    </row>
    <row r="502" spans="1:15" x14ac:dyDescent="0.25">
      <c r="A502" s="52"/>
      <c r="B502" s="90"/>
      <c r="C502" s="91"/>
      <c r="D502" s="102"/>
      <c r="E502" s="102"/>
      <c r="F502" s="42"/>
      <c r="G502" s="42"/>
      <c r="H502" s="42"/>
      <c r="I502" s="102"/>
      <c r="J502" s="102"/>
      <c r="K502" s="42"/>
      <c r="L502" s="42"/>
      <c r="M502" s="42"/>
      <c r="N502" s="102"/>
      <c r="O502" s="38"/>
    </row>
    <row r="503" spans="1:15" x14ac:dyDescent="0.25">
      <c r="A503" s="52"/>
      <c r="B503" s="90"/>
      <c r="C503" s="91"/>
      <c r="D503" s="102"/>
      <c r="E503" s="102"/>
      <c r="F503" s="42"/>
      <c r="G503" s="42"/>
      <c r="H503" s="42"/>
      <c r="I503" s="102"/>
      <c r="J503" s="102"/>
      <c r="K503" s="42"/>
      <c r="L503" s="42"/>
      <c r="M503" s="42"/>
      <c r="N503" s="102"/>
      <c r="O503" s="38"/>
    </row>
    <row r="504" spans="1:15" x14ac:dyDescent="0.25">
      <c r="A504" s="106"/>
      <c r="B504" s="107"/>
      <c r="C504" s="107"/>
      <c r="D504" s="102"/>
      <c r="E504" s="102"/>
      <c r="F504" s="42"/>
      <c r="G504" s="42"/>
      <c r="H504" s="42"/>
      <c r="I504" s="102"/>
      <c r="J504" s="102"/>
      <c r="K504" s="42"/>
      <c r="L504" s="42"/>
      <c r="M504" s="42"/>
      <c r="N504" s="102"/>
      <c r="O504" s="38"/>
    </row>
    <row r="505" spans="1:15" x14ac:dyDescent="0.25">
      <c r="A505" s="106"/>
      <c r="B505" s="107"/>
      <c r="C505" s="107"/>
      <c r="D505" s="102"/>
      <c r="E505" s="102"/>
      <c r="F505" s="42"/>
      <c r="G505" s="42"/>
      <c r="H505" s="42"/>
      <c r="I505" s="102"/>
      <c r="J505" s="102"/>
      <c r="K505" s="42"/>
      <c r="L505" s="42"/>
      <c r="M505" s="42"/>
      <c r="N505" s="102"/>
      <c r="O505" s="38"/>
    </row>
    <row r="506" spans="1:15" x14ac:dyDescent="0.25">
      <c r="A506" s="106"/>
      <c r="B506" s="107"/>
      <c r="C506" s="107"/>
      <c r="D506" s="102"/>
      <c r="E506" s="102"/>
      <c r="F506" s="42"/>
      <c r="G506" s="42"/>
      <c r="H506" s="42"/>
      <c r="I506" s="102"/>
      <c r="J506" s="102"/>
      <c r="K506" s="42"/>
      <c r="L506" s="42"/>
      <c r="M506" s="42"/>
      <c r="N506" s="102"/>
      <c r="O506" s="38"/>
    </row>
    <row r="507" spans="1:15" x14ac:dyDescent="0.25">
      <c r="A507" s="106"/>
      <c r="B507" s="107"/>
      <c r="C507" s="107"/>
      <c r="D507" s="102"/>
      <c r="E507" s="102"/>
      <c r="F507" s="42"/>
      <c r="G507" s="42"/>
      <c r="H507" s="42"/>
      <c r="I507" s="102"/>
      <c r="J507" s="102"/>
      <c r="K507" s="42"/>
      <c r="L507" s="42"/>
      <c r="M507" s="42"/>
      <c r="N507" s="102"/>
      <c r="O507" s="38"/>
    </row>
    <row r="508" spans="1:15" x14ac:dyDescent="0.25">
      <c r="A508" s="106"/>
      <c r="B508" s="107"/>
      <c r="C508" s="107"/>
      <c r="D508" s="102"/>
      <c r="E508" s="102"/>
      <c r="F508" s="42"/>
      <c r="G508" s="42"/>
      <c r="H508" s="42"/>
      <c r="I508" s="102"/>
      <c r="J508" s="102"/>
      <c r="K508" s="42"/>
      <c r="L508" s="42"/>
      <c r="M508" s="42"/>
      <c r="N508" s="102"/>
      <c r="O508" s="38"/>
    </row>
    <row r="509" spans="1:15" x14ac:dyDescent="0.25">
      <c r="A509" s="106"/>
      <c r="B509" s="107"/>
      <c r="C509" s="107"/>
      <c r="D509" s="102"/>
      <c r="E509" s="102"/>
      <c r="F509" s="42"/>
      <c r="G509" s="42"/>
      <c r="H509" s="42"/>
      <c r="I509" s="102"/>
      <c r="J509" s="102"/>
      <c r="K509" s="42"/>
      <c r="L509" s="42"/>
      <c r="M509" s="42"/>
      <c r="N509" s="102"/>
      <c r="O509" s="38"/>
    </row>
    <row r="510" spans="1:15" x14ac:dyDescent="0.25">
      <c r="A510" s="106"/>
      <c r="B510" s="107"/>
      <c r="C510" s="107"/>
      <c r="D510" s="102"/>
      <c r="E510" s="102"/>
      <c r="F510" s="42"/>
      <c r="G510" s="42"/>
      <c r="H510" s="42"/>
      <c r="I510" s="102"/>
      <c r="J510" s="102"/>
      <c r="K510" s="42"/>
      <c r="L510" s="42"/>
      <c r="M510" s="42"/>
      <c r="N510" s="102"/>
      <c r="O510" s="38"/>
    </row>
    <row r="511" spans="1:15" x14ac:dyDescent="0.25">
      <c r="A511" s="106"/>
      <c r="B511" s="107"/>
      <c r="C511" s="107"/>
      <c r="D511" s="102"/>
      <c r="E511" s="102"/>
      <c r="F511" s="42"/>
      <c r="G511" s="42"/>
      <c r="H511" s="42"/>
      <c r="I511" s="102"/>
      <c r="J511" s="102"/>
      <c r="K511" s="42"/>
      <c r="L511" s="42"/>
      <c r="M511" s="42"/>
      <c r="N511" s="102"/>
      <c r="O511" s="38"/>
    </row>
    <row r="512" spans="1:15" x14ac:dyDescent="0.25">
      <c r="A512" s="106"/>
      <c r="B512" s="107"/>
      <c r="C512" s="107"/>
      <c r="D512" s="102"/>
      <c r="E512" s="102"/>
      <c r="F512" s="42"/>
      <c r="G512" s="42"/>
      <c r="H512" s="42"/>
      <c r="I512" s="102"/>
      <c r="J512" s="102"/>
      <c r="K512" s="42"/>
      <c r="L512" s="42"/>
      <c r="M512" s="42"/>
      <c r="N512" s="102"/>
      <c r="O512" s="38"/>
    </row>
    <row r="513" spans="1:15" x14ac:dyDescent="0.25">
      <c r="A513" s="106"/>
      <c r="B513" s="107"/>
      <c r="C513" s="107"/>
      <c r="D513" s="102"/>
      <c r="E513" s="102"/>
      <c r="F513" s="42"/>
      <c r="G513" s="42"/>
      <c r="H513" s="42"/>
      <c r="I513" s="102"/>
      <c r="J513" s="102"/>
      <c r="K513" s="42"/>
      <c r="L513" s="42"/>
      <c r="M513" s="42"/>
      <c r="N513" s="102"/>
      <c r="O513" s="38"/>
    </row>
    <row r="514" spans="1:15" x14ac:dyDescent="0.25">
      <c r="A514" s="106"/>
      <c r="B514" s="107"/>
      <c r="C514" s="107"/>
      <c r="D514" s="102"/>
      <c r="E514" s="102"/>
      <c r="F514" s="42"/>
      <c r="G514" s="42"/>
      <c r="H514" s="42"/>
      <c r="I514" s="102"/>
      <c r="J514" s="102"/>
      <c r="K514" s="42"/>
      <c r="L514" s="42"/>
      <c r="M514" s="42"/>
      <c r="N514" s="102"/>
      <c r="O514" s="38"/>
    </row>
    <row r="515" spans="1:15" x14ac:dyDescent="0.25">
      <c r="A515" s="106"/>
      <c r="B515" s="107"/>
      <c r="C515" s="107"/>
      <c r="D515" s="102"/>
      <c r="E515" s="102"/>
      <c r="F515" s="42"/>
      <c r="G515" s="42"/>
      <c r="H515" s="42"/>
      <c r="I515" s="102"/>
      <c r="J515" s="102"/>
      <c r="K515" s="42"/>
      <c r="L515" s="42"/>
      <c r="M515" s="42"/>
      <c r="N515" s="102"/>
      <c r="O515" s="38"/>
    </row>
    <row r="516" spans="1:15" x14ac:dyDescent="0.25">
      <c r="A516" s="106"/>
      <c r="B516" s="107"/>
      <c r="C516" s="107"/>
      <c r="D516" s="102"/>
      <c r="E516" s="102"/>
      <c r="F516" s="42"/>
      <c r="G516" s="42"/>
      <c r="H516" s="42"/>
      <c r="I516" s="102"/>
      <c r="J516" s="102"/>
      <c r="K516" s="42"/>
      <c r="L516" s="42"/>
      <c r="M516" s="42"/>
      <c r="N516" s="102"/>
      <c r="O516" s="38"/>
    </row>
    <row r="517" spans="1:15" x14ac:dyDescent="0.25">
      <c r="A517" s="106"/>
      <c r="B517" s="107"/>
      <c r="C517" s="107"/>
      <c r="D517" s="102"/>
      <c r="E517" s="102"/>
      <c r="F517" s="42"/>
      <c r="G517" s="42"/>
      <c r="H517" s="42"/>
      <c r="I517" s="102"/>
      <c r="J517" s="102"/>
      <c r="K517" s="42"/>
      <c r="L517" s="42"/>
      <c r="M517" s="42"/>
      <c r="N517" s="102"/>
      <c r="O517" s="38"/>
    </row>
    <row r="518" spans="1:15" x14ac:dyDescent="0.25">
      <c r="A518" s="106"/>
      <c r="B518" s="107"/>
      <c r="C518" s="107"/>
      <c r="D518" s="102"/>
      <c r="E518" s="102"/>
      <c r="F518" s="42"/>
      <c r="G518" s="42"/>
      <c r="H518" s="42"/>
      <c r="I518" s="102"/>
      <c r="J518" s="102"/>
      <c r="K518" s="42"/>
      <c r="L518" s="42"/>
      <c r="M518" s="42"/>
      <c r="N518" s="102"/>
      <c r="O518" s="38"/>
    </row>
    <row r="519" spans="1:15" x14ac:dyDescent="0.25">
      <c r="A519" s="106"/>
      <c r="B519" s="107"/>
      <c r="C519" s="107"/>
      <c r="D519" s="102"/>
      <c r="E519" s="102"/>
      <c r="F519" s="42"/>
      <c r="G519" s="42"/>
      <c r="H519" s="42"/>
      <c r="I519" s="102"/>
      <c r="J519" s="102"/>
      <c r="K519" s="42"/>
      <c r="L519" s="42"/>
      <c r="M519" s="42"/>
      <c r="N519" s="102"/>
      <c r="O519" s="38"/>
    </row>
    <row r="520" spans="1:15" x14ac:dyDescent="0.25">
      <c r="A520" s="52"/>
      <c r="B520" s="90"/>
      <c r="C520" s="91"/>
      <c r="D520" s="102"/>
      <c r="E520" s="102"/>
      <c r="F520" s="42"/>
      <c r="G520" s="42"/>
      <c r="H520" s="42"/>
      <c r="I520" s="102"/>
      <c r="J520" s="102"/>
      <c r="K520" s="42"/>
      <c r="L520" s="42"/>
      <c r="M520" s="42"/>
      <c r="N520" s="102"/>
      <c r="O520" s="38"/>
    </row>
    <row r="521" spans="1:15" x14ac:dyDescent="0.25">
      <c r="A521" s="52"/>
      <c r="B521" s="90"/>
      <c r="C521" s="91"/>
      <c r="D521" s="102"/>
      <c r="E521" s="102"/>
      <c r="F521" s="42"/>
      <c r="G521" s="42"/>
      <c r="H521" s="42"/>
      <c r="I521" s="102"/>
      <c r="J521" s="102"/>
      <c r="K521" s="42"/>
      <c r="L521" s="42"/>
      <c r="M521" s="42"/>
      <c r="N521" s="102"/>
      <c r="O521" s="38"/>
    </row>
    <row r="522" spans="1:15" x14ac:dyDescent="0.25">
      <c r="A522" s="52"/>
      <c r="B522" s="90"/>
      <c r="C522" s="91"/>
      <c r="D522" s="102"/>
      <c r="E522" s="102"/>
      <c r="F522" s="42"/>
      <c r="G522" s="42"/>
      <c r="H522" s="42"/>
      <c r="I522" s="102"/>
      <c r="J522" s="102"/>
      <c r="K522" s="42"/>
      <c r="L522" s="42"/>
      <c r="M522" s="42"/>
      <c r="N522" s="102"/>
      <c r="O522" s="38"/>
    </row>
    <row r="523" spans="1:15" x14ac:dyDescent="0.25">
      <c r="A523" s="104"/>
      <c r="B523" s="105"/>
      <c r="C523" s="54"/>
      <c r="D523" s="102"/>
      <c r="E523" s="102"/>
      <c r="F523" s="102"/>
      <c r="G523" s="102"/>
      <c r="H523" s="102"/>
      <c r="I523" s="102"/>
      <c r="J523" s="102"/>
      <c r="K523" s="102"/>
      <c r="L523" s="102"/>
      <c r="M523" s="102"/>
      <c r="N523" s="102"/>
      <c r="O523" s="38"/>
    </row>
    <row r="524" spans="1:15" x14ac:dyDescent="0.25">
      <c r="A524" s="52"/>
      <c r="B524" s="90"/>
      <c r="C524" s="91"/>
      <c r="D524" s="102"/>
      <c r="E524" s="102"/>
      <c r="F524" s="42"/>
      <c r="G524" s="42"/>
      <c r="H524" s="42"/>
      <c r="I524" s="102"/>
      <c r="J524" s="102"/>
      <c r="K524" s="42"/>
      <c r="L524" s="42"/>
      <c r="M524" s="42"/>
      <c r="N524" s="102"/>
      <c r="O524" s="38"/>
    </row>
    <row r="525" spans="1:15" x14ac:dyDescent="0.25">
      <c r="A525" s="52"/>
      <c r="B525" s="90"/>
      <c r="C525" s="91"/>
      <c r="D525" s="102"/>
      <c r="E525" s="102"/>
      <c r="F525" s="42"/>
      <c r="G525" s="42"/>
      <c r="H525" s="42"/>
      <c r="I525" s="102"/>
      <c r="J525" s="102"/>
      <c r="K525" s="42"/>
      <c r="L525" s="42"/>
      <c r="M525" s="42"/>
      <c r="N525" s="102"/>
      <c r="O525" s="38"/>
    </row>
    <row r="526" spans="1:15" x14ac:dyDescent="0.25">
      <c r="A526" s="108"/>
      <c r="B526" s="109"/>
      <c r="C526" s="109"/>
      <c r="D526" s="110"/>
      <c r="E526" s="110"/>
      <c r="F526" s="111"/>
      <c r="G526" s="111"/>
      <c r="H526" s="111"/>
      <c r="I526" s="110"/>
      <c r="J526" s="110"/>
      <c r="K526" s="111"/>
      <c r="L526" s="111"/>
      <c r="M526" s="111"/>
      <c r="N526" s="110"/>
      <c r="O526" s="38"/>
    </row>
    <row r="527" spans="1:15" x14ac:dyDescent="0.25">
      <c r="A527" s="108"/>
      <c r="B527" s="109"/>
      <c r="C527" s="109"/>
      <c r="D527" s="110"/>
      <c r="E527" s="110"/>
      <c r="F527" s="111"/>
      <c r="G527" s="111"/>
      <c r="H527" s="111"/>
      <c r="I527" s="110"/>
      <c r="J527" s="110"/>
      <c r="K527" s="111"/>
      <c r="L527" s="111"/>
      <c r="M527" s="111"/>
      <c r="N527" s="110"/>
      <c r="O527" s="38"/>
    </row>
    <row r="528" spans="1:15" x14ac:dyDescent="0.25">
      <c r="A528" s="108"/>
      <c r="B528" s="109"/>
      <c r="C528" s="109"/>
      <c r="D528" s="110"/>
      <c r="E528" s="110"/>
      <c r="F528" s="111"/>
      <c r="G528" s="111"/>
      <c r="H528" s="111"/>
      <c r="I528" s="110"/>
      <c r="J528" s="110"/>
      <c r="K528" s="111"/>
      <c r="L528" s="111"/>
      <c r="M528" s="111"/>
      <c r="N528" s="110"/>
      <c r="O528" s="38"/>
    </row>
    <row r="529" spans="1:15" x14ac:dyDescent="0.25">
      <c r="A529" s="108"/>
      <c r="B529" s="109"/>
      <c r="C529" s="109"/>
      <c r="D529" s="110"/>
      <c r="E529" s="110"/>
      <c r="F529" s="111"/>
      <c r="G529" s="111"/>
      <c r="H529" s="111"/>
      <c r="I529" s="110"/>
      <c r="J529" s="110"/>
      <c r="K529" s="111"/>
      <c r="L529" s="111"/>
      <c r="M529" s="111"/>
      <c r="N529" s="110"/>
      <c r="O529" s="38"/>
    </row>
    <row r="530" spans="1:15" x14ac:dyDescent="0.25">
      <c r="A530" s="108"/>
      <c r="B530" s="109"/>
      <c r="C530" s="109"/>
      <c r="D530" s="110"/>
      <c r="E530" s="110"/>
      <c r="F530" s="111"/>
      <c r="G530" s="111"/>
      <c r="H530" s="111"/>
      <c r="I530" s="110"/>
      <c r="J530" s="110"/>
      <c r="K530" s="111"/>
      <c r="L530" s="111"/>
      <c r="M530" s="111"/>
      <c r="N530" s="110"/>
      <c r="O530" s="38"/>
    </row>
    <row r="531" spans="1:15" x14ac:dyDescent="0.25">
      <c r="A531" s="108"/>
      <c r="B531" s="109"/>
      <c r="C531" s="109"/>
      <c r="D531" s="110"/>
      <c r="E531" s="110"/>
      <c r="F531" s="111"/>
      <c r="G531" s="111"/>
      <c r="H531" s="111"/>
      <c r="I531" s="110"/>
      <c r="J531" s="110"/>
      <c r="K531" s="111"/>
      <c r="L531" s="111"/>
      <c r="M531" s="111"/>
      <c r="N531" s="110"/>
      <c r="O531" s="38"/>
    </row>
    <row r="532" spans="1:15" x14ac:dyDescent="0.25">
      <c r="A532" s="108"/>
      <c r="B532" s="109"/>
      <c r="C532" s="109"/>
      <c r="D532" s="110"/>
      <c r="E532" s="110"/>
      <c r="F532" s="111"/>
      <c r="G532" s="111"/>
      <c r="H532" s="111"/>
      <c r="I532" s="110"/>
      <c r="J532" s="110"/>
      <c r="K532" s="111"/>
      <c r="L532" s="111"/>
      <c r="M532" s="111"/>
      <c r="N532" s="110"/>
      <c r="O532" s="38"/>
    </row>
    <row r="533" spans="1:15" x14ac:dyDescent="0.25">
      <c r="A533" s="108"/>
      <c r="B533" s="109"/>
      <c r="C533" s="109"/>
      <c r="D533" s="110"/>
      <c r="E533" s="110"/>
      <c r="F533" s="111"/>
      <c r="G533" s="111"/>
      <c r="H533" s="111"/>
      <c r="I533" s="110"/>
      <c r="J533" s="110"/>
      <c r="K533" s="111"/>
      <c r="L533" s="111"/>
      <c r="M533" s="111"/>
      <c r="N533" s="110"/>
      <c r="O533" s="38"/>
    </row>
    <row r="534" spans="1:15" x14ac:dyDescent="0.25">
      <c r="A534" s="108"/>
      <c r="B534" s="109"/>
      <c r="C534" s="109"/>
      <c r="D534" s="110"/>
      <c r="E534" s="110"/>
      <c r="F534" s="111"/>
      <c r="G534" s="111"/>
      <c r="H534" s="111"/>
      <c r="I534" s="110"/>
      <c r="J534" s="110"/>
      <c r="K534" s="111"/>
      <c r="L534" s="111"/>
      <c r="M534" s="111"/>
      <c r="N534" s="110"/>
      <c r="O534" s="38"/>
    </row>
    <row r="535" spans="1:15" x14ac:dyDescent="0.25">
      <c r="A535" s="108"/>
      <c r="B535" s="109"/>
      <c r="C535" s="109"/>
      <c r="D535" s="110"/>
      <c r="E535" s="110"/>
      <c r="F535" s="111"/>
      <c r="G535" s="111"/>
      <c r="H535" s="111"/>
      <c r="I535" s="110"/>
      <c r="J535" s="110"/>
      <c r="K535" s="111"/>
      <c r="L535" s="111"/>
      <c r="M535" s="111"/>
      <c r="N535" s="110"/>
      <c r="O535" s="38"/>
    </row>
    <row r="536" spans="1:15" x14ac:dyDescent="0.25">
      <c r="A536" s="108"/>
      <c r="B536" s="109"/>
      <c r="C536" s="109"/>
      <c r="D536" s="110"/>
      <c r="E536" s="110"/>
      <c r="F536" s="111"/>
      <c r="G536" s="111"/>
      <c r="H536" s="111"/>
      <c r="I536" s="110"/>
      <c r="J536" s="110"/>
      <c r="K536" s="111"/>
      <c r="L536" s="111"/>
      <c r="M536" s="111"/>
      <c r="N536" s="110"/>
      <c r="O536" s="38"/>
    </row>
    <row r="537" spans="1:15" x14ac:dyDescent="0.25">
      <c r="A537" s="108"/>
      <c r="B537" s="109"/>
      <c r="C537" s="109"/>
      <c r="D537" s="110"/>
      <c r="E537" s="110"/>
      <c r="F537" s="111"/>
      <c r="G537" s="111"/>
      <c r="H537" s="111"/>
      <c r="I537" s="110"/>
      <c r="J537" s="110"/>
      <c r="K537" s="111"/>
      <c r="L537" s="111"/>
      <c r="M537" s="111"/>
      <c r="N537" s="110"/>
      <c r="O537" s="38"/>
    </row>
    <row r="538" spans="1:15" x14ac:dyDescent="0.25">
      <c r="A538" s="108"/>
      <c r="B538" s="109"/>
      <c r="C538" s="109"/>
      <c r="D538" s="110"/>
      <c r="E538" s="110"/>
      <c r="F538" s="111"/>
      <c r="G538" s="111"/>
      <c r="H538" s="111"/>
      <c r="I538" s="110"/>
      <c r="J538" s="110"/>
      <c r="K538" s="111"/>
      <c r="L538" s="111"/>
      <c r="M538" s="111"/>
      <c r="N538" s="110"/>
      <c r="O538" s="38"/>
    </row>
    <row r="539" spans="1:15" x14ac:dyDescent="0.25">
      <c r="A539" s="108"/>
      <c r="B539" s="109"/>
      <c r="C539" s="109"/>
      <c r="D539" s="110"/>
      <c r="E539" s="110"/>
      <c r="F539" s="111"/>
      <c r="G539" s="111"/>
      <c r="H539" s="111"/>
      <c r="I539" s="110"/>
      <c r="J539" s="110"/>
      <c r="K539" s="111"/>
      <c r="L539" s="111"/>
      <c r="M539" s="111"/>
      <c r="N539" s="110"/>
      <c r="O539" s="38"/>
    </row>
    <row r="540" spans="1:15" x14ac:dyDescent="0.25">
      <c r="A540" s="108"/>
      <c r="B540" s="109"/>
      <c r="C540" s="109"/>
      <c r="D540" s="110"/>
      <c r="E540" s="110"/>
      <c r="F540" s="111"/>
      <c r="G540" s="111"/>
      <c r="H540" s="111"/>
      <c r="I540" s="110"/>
      <c r="J540" s="110"/>
      <c r="K540" s="111"/>
      <c r="L540" s="111"/>
      <c r="M540" s="111"/>
      <c r="N540" s="110"/>
      <c r="O540" s="38"/>
    </row>
    <row r="541" spans="1:15" x14ac:dyDescent="0.25">
      <c r="A541" s="108"/>
      <c r="B541" s="109"/>
      <c r="C541" s="109"/>
      <c r="D541" s="110"/>
      <c r="E541" s="110"/>
      <c r="F541" s="111"/>
      <c r="G541" s="111"/>
      <c r="H541" s="111"/>
      <c r="I541" s="110"/>
      <c r="J541" s="110"/>
      <c r="K541" s="111"/>
      <c r="L541" s="111"/>
      <c r="M541" s="111"/>
      <c r="N541" s="110"/>
      <c r="O541" s="38"/>
    </row>
    <row r="542" spans="1:15" x14ac:dyDescent="0.25">
      <c r="A542" s="108"/>
      <c r="B542" s="109"/>
      <c r="C542" s="109"/>
      <c r="D542" s="110"/>
      <c r="E542" s="110"/>
      <c r="F542" s="111"/>
      <c r="G542" s="111"/>
      <c r="H542" s="111"/>
      <c r="I542" s="110"/>
      <c r="J542" s="110"/>
      <c r="K542" s="111"/>
      <c r="L542" s="111"/>
      <c r="M542" s="111"/>
      <c r="N542" s="110"/>
      <c r="O542" s="38"/>
    </row>
    <row r="543" spans="1:15" x14ac:dyDescent="0.25">
      <c r="A543" s="108"/>
      <c r="B543" s="109"/>
      <c r="C543" s="109"/>
      <c r="D543" s="110"/>
      <c r="E543" s="110"/>
      <c r="F543" s="111"/>
      <c r="G543" s="111"/>
      <c r="H543" s="111"/>
      <c r="I543" s="110"/>
      <c r="J543" s="110"/>
      <c r="K543" s="111"/>
      <c r="L543" s="111"/>
      <c r="M543" s="111"/>
      <c r="N543" s="110"/>
      <c r="O543" s="38"/>
    </row>
    <row r="544" spans="1:15" x14ac:dyDescent="0.25">
      <c r="A544" s="108"/>
      <c r="B544" s="109"/>
      <c r="C544" s="109"/>
      <c r="D544" s="110"/>
      <c r="E544" s="110"/>
      <c r="F544" s="111"/>
      <c r="G544" s="111"/>
      <c r="H544" s="111"/>
      <c r="I544" s="110"/>
      <c r="J544" s="110"/>
      <c r="K544" s="111"/>
      <c r="L544" s="111"/>
      <c r="M544" s="111"/>
      <c r="N544" s="110"/>
      <c r="O544" s="38"/>
    </row>
    <row r="545" spans="1:15" x14ac:dyDescent="0.25">
      <c r="A545" s="108"/>
      <c r="B545" s="109"/>
      <c r="C545" s="109"/>
      <c r="D545" s="110"/>
      <c r="E545" s="110"/>
      <c r="F545" s="111"/>
      <c r="G545" s="111"/>
      <c r="H545" s="111"/>
      <c r="I545" s="110"/>
      <c r="J545" s="110"/>
      <c r="K545" s="111"/>
      <c r="L545" s="111"/>
      <c r="M545" s="111"/>
      <c r="N545" s="110"/>
      <c r="O545" s="38"/>
    </row>
    <row r="546" spans="1:15" x14ac:dyDescent="0.25">
      <c r="A546" s="108"/>
      <c r="B546" s="109"/>
      <c r="C546" s="109"/>
      <c r="D546" s="110"/>
      <c r="E546" s="110"/>
      <c r="F546" s="111"/>
      <c r="G546" s="111"/>
      <c r="H546" s="111"/>
      <c r="I546" s="110"/>
      <c r="J546" s="110"/>
      <c r="K546" s="111"/>
      <c r="L546" s="111"/>
      <c r="M546" s="111"/>
      <c r="N546" s="110"/>
      <c r="O546" s="38"/>
    </row>
    <row r="547" spans="1:15" x14ac:dyDescent="0.25">
      <c r="A547" s="108"/>
      <c r="B547" s="109"/>
      <c r="C547" s="109"/>
      <c r="D547" s="110"/>
      <c r="E547" s="110"/>
      <c r="F547" s="111"/>
      <c r="G547" s="111"/>
      <c r="H547" s="111"/>
      <c r="I547" s="110"/>
      <c r="J547" s="110"/>
      <c r="K547" s="111"/>
      <c r="L547" s="111"/>
      <c r="M547" s="111"/>
      <c r="N547" s="110"/>
      <c r="O547" s="38"/>
    </row>
    <row r="548" spans="1:15" x14ac:dyDescent="0.25">
      <c r="A548" s="108"/>
      <c r="B548" s="109"/>
      <c r="C548" s="109"/>
      <c r="D548" s="110"/>
      <c r="E548" s="110"/>
      <c r="F548" s="111"/>
      <c r="G548" s="111"/>
      <c r="H548" s="111"/>
      <c r="I548" s="110"/>
      <c r="J548" s="110"/>
      <c r="K548" s="111"/>
      <c r="L548" s="111"/>
      <c r="M548" s="111"/>
      <c r="N548" s="110"/>
      <c r="O548" s="38"/>
    </row>
    <row r="549" spans="1:15" x14ac:dyDescent="0.25">
      <c r="A549" s="108"/>
      <c r="B549" s="109"/>
      <c r="C549" s="109"/>
      <c r="D549" s="110"/>
      <c r="E549" s="110"/>
      <c r="F549" s="111"/>
      <c r="G549" s="111"/>
      <c r="H549" s="111"/>
      <c r="I549" s="110"/>
      <c r="J549" s="110"/>
      <c r="K549" s="111"/>
      <c r="L549" s="111"/>
      <c r="M549" s="111"/>
      <c r="N549" s="110"/>
      <c r="O549" s="38"/>
    </row>
    <row r="550" spans="1:15" x14ac:dyDescent="0.25">
      <c r="A550" s="112"/>
      <c r="B550" s="113"/>
      <c r="C550" s="113"/>
      <c r="D550" s="110"/>
      <c r="E550" s="110"/>
      <c r="F550" s="110"/>
      <c r="G550" s="110"/>
      <c r="H550" s="110"/>
      <c r="I550" s="110"/>
      <c r="J550" s="110"/>
      <c r="K550" s="110"/>
      <c r="L550" s="110"/>
      <c r="M550" s="110"/>
      <c r="N550" s="110"/>
      <c r="O550" s="38"/>
    </row>
    <row r="551" spans="1:15" x14ac:dyDescent="0.25">
      <c r="A551" s="108"/>
      <c r="B551" s="109"/>
      <c r="C551" s="109"/>
      <c r="D551" s="110"/>
      <c r="E551" s="110"/>
      <c r="F551" s="111"/>
      <c r="G551" s="111"/>
      <c r="H551" s="111"/>
      <c r="I551" s="110"/>
      <c r="J551" s="110"/>
      <c r="K551" s="111"/>
      <c r="L551" s="111"/>
      <c r="M551" s="111"/>
      <c r="N551" s="110"/>
      <c r="O551" s="38"/>
    </row>
    <row r="552" spans="1:15" x14ac:dyDescent="0.25">
      <c r="A552" s="108"/>
      <c r="B552" s="109"/>
      <c r="C552" s="109"/>
      <c r="D552" s="110"/>
      <c r="E552" s="110"/>
      <c r="F552" s="111"/>
      <c r="G552" s="111"/>
      <c r="H552" s="111"/>
      <c r="I552" s="110"/>
      <c r="J552" s="110"/>
      <c r="K552" s="111"/>
      <c r="L552" s="111"/>
      <c r="M552" s="111"/>
      <c r="N552" s="110"/>
      <c r="O552" s="38"/>
    </row>
    <row r="553" spans="1:15" x14ac:dyDescent="0.25">
      <c r="A553" s="108"/>
      <c r="B553" s="109"/>
      <c r="C553" s="109"/>
      <c r="D553" s="110"/>
      <c r="E553" s="110"/>
      <c r="F553" s="111"/>
      <c r="G553" s="111"/>
      <c r="H553" s="111"/>
      <c r="I553" s="110"/>
      <c r="J553" s="110"/>
      <c r="K553" s="111"/>
      <c r="L553" s="111"/>
      <c r="M553" s="111"/>
      <c r="N553" s="110"/>
      <c r="O553" s="38"/>
    </row>
    <row r="554" spans="1:15" x14ac:dyDescent="0.25">
      <c r="A554" s="108"/>
      <c r="B554" s="109"/>
      <c r="C554" s="109"/>
      <c r="D554" s="110"/>
      <c r="E554" s="110"/>
      <c r="F554" s="111"/>
      <c r="G554" s="111"/>
      <c r="H554" s="111"/>
      <c r="I554" s="110"/>
      <c r="J554" s="110"/>
      <c r="K554" s="111"/>
      <c r="L554" s="111"/>
      <c r="M554" s="111"/>
      <c r="N554" s="110"/>
      <c r="O554" s="38"/>
    </row>
    <row r="555" spans="1:15" x14ac:dyDescent="0.25">
      <c r="A555" s="108"/>
      <c r="B555" s="109"/>
      <c r="C555" s="109"/>
      <c r="D555" s="110"/>
      <c r="E555" s="110"/>
      <c r="F555" s="111"/>
      <c r="G555" s="111"/>
      <c r="H555" s="111"/>
      <c r="I555" s="110"/>
      <c r="J555" s="110"/>
      <c r="K555" s="111"/>
      <c r="L555" s="111"/>
      <c r="M555" s="111"/>
      <c r="N555" s="110"/>
      <c r="O555" s="38"/>
    </row>
    <row r="556" spans="1:15" x14ac:dyDescent="0.25">
      <c r="A556" s="108"/>
      <c r="B556" s="109"/>
      <c r="C556" s="109"/>
      <c r="D556" s="110"/>
      <c r="E556" s="110"/>
      <c r="F556" s="111"/>
      <c r="G556" s="111"/>
      <c r="H556" s="111"/>
      <c r="I556" s="110"/>
      <c r="J556" s="110"/>
      <c r="K556" s="111"/>
      <c r="L556" s="111"/>
      <c r="M556" s="111"/>
      <c r="N556" s="110"/>
      <c r="O556" s="38"/>
    </row>
    <row r="557" spans="1:15" x14ac:dyDescent="0.25">
      <c r="A557" s="108"/>
      <c r="B557" s="109"/>
      <c r="C557" s="109"/>
      <c r="D557" s="110"/>
      <c r="E557" s="110"/>
      <c r="F557" s="111"/>
      <c r="G557" s="111"/>
      <c r="H557" s="111"/>
      <c r="I557" s="110"/>
      <c r="J557" s="110"/>
      <c r="K557" s="111"/>
      <c r="L557" s="111"/>
      <c r="M557" s="111"/>
      <c r="N557" s="110"/>
      <c r="O557" s="38"/>
    </row>
    <row r="558" spans="1:15" x14ac:dyDescent="0.25">
      <c r="A558" s="108"/>
      <c r="B558" s="109"/>
      <c r="C558" s="109"/>
      <c r="D558" s="110"/>
      <c r="E558" s="110"/>
      <c r="F558" s="111"/>
      <c r="G558" s="111"/>
      <c r="H558" s="111"/>
      <c r="I558" s="110"/>
      <c r="J558" s="110"/>
      <c r="K558" s="111"/>
      <c r="L558" s="111"/>
      <c r="M558" s="111"/>
      <c r="N558" s="110"/>
      <c r="O558" s="38"/>
    </row>
    <row r="559" spans="1:15" x14ac:dyDescent="0.25">
      <c r="A559" s="108"/>
      <c r="B559" s="109"/>
      <c r="C559" s="109"/>
      <c r="D559" s="110"/>
      <c r="E559" s="110"/>
      <c r="F559" s="111"/>
      <c r="G559" s="111"/>
      <c r="H559" s="111"/>
      <c r="I559" s="110"/>
      <c r="J559" s="110"/>
      <c r="K559" s="111"/>
      <c r="L559" s="111"/>
      <c r="M559" s="111"/>
      <c r="N559" s="110"/>
      <c r="O559" s="38"/>
    </row>
    <row r="560" spans="1:15" x14ac:dyDescent="0.25">
      <c r="A560" s="108"/>
      <c r="B560" s="109"/>
      <c r="C560" s="109"/>
      <c r="D560" s="110"/>
      <c r="E560" s="110"/>
      <c r="F560" s="111"/>
      <c r="G560" s="111"/>
      <c r="H560" s="111"/>
      <c r="I560" s="110"/>
      <c r="J560" s="110"/>
      <c r="K560" s="111"/>
      <c r="L560" s="111"/>
      <c r="M560" s="111"/>
      <c r="N560" s="110"/>
      <c r="O560" s="38"/>
    </row>
    <row r="561" spans="1:15" x14ac:dyDescent="0.25">
      <c r="A561" s="108"/>
      <c r="B561" s="109"/>
      <c r="C561" s="109"/>
      <c r="D561" s="110"/>
      <c r="E561" s="110"/>
      <c r="F561" s="111"/>
      <c r="G561" s="111"/>
      <c r="H561" s="111"/>
      <c r="I561" s="110"/>
      <c r="J561" s="110"/>
      <c r="K561" s="111"/>
      <c r="L561" s="111"/>
      <c r="M561" s="111"/>
      <c r="N561" s="110"/>
      <c r="O561" s="38"/>
    </row>
    <row r="562" spans="1:15" x14ac:dyDescent="0.25">
      <c r="A562" s="108"/>
      <c r="B562" s="109"/>
      <c r="C562" s="109"/>
      <c r="D562" s="110"/>
      <c r="E562" s="110"/>
      <c r="F562" s="111"/>
      <c r="G562" s="111"/>
      <c r="H562" s="111"/>
      <c r="I562" s="110"/>
      <c r="J562" s="110"/>
      <c r="K562" s="111"/>
      <c r="L562" s="111"/>
      <c r="M562" s="111"/>
      <c r="N562" s="110"/>
      <c r="O562" s="38"/>
    </row>
    <row r="563" spans="1:15" x14ac:dyDescent="0.25">
      <c r="A563" s="108"/>
      <c r="B563" s="109"/>
      <c r="C563" s="109"/>
      <c r="D563" s="110"/>
      <c r="E563" s="110"/>
      <c r="F563" s="111"/>
      <c r="G563" s="111"/>
      <c r="H563" s="111"/>
      <c r="I563" s="110"/>
      <c r="J563" s="110"/>
      <c r="K563" s="111"/>
      <c r="L563" s="111"/>
      <c r="M563" s="111"/>
      <c r="N563" s="110"/>
      <c r="O563" s="38"/>
    </row>
    <row r="564" spans="1:15" x14ac:dyDescent="0.25">
      <c r="A564" s="108"/>
      <c r="B564" s="109"/>
      <c r="C564" s="109"/>
      <c r="D564" s="110"/>
      <c r="E564" s="110"/>
      <c r="F564" s="111"/>
      <c r="G564" s="111"/>
      <c r="H564" s="111"/>
      <c r="I564" s="110"/>
      <c r="J564" s="110"/>
      <c r="K564" s="111"/>
      <c r="L564" s="111"/>
      <c r="M564" s="111"/>
      <c r="N564" s="110"/>
      <c r="O564" s="38"/>
    </row>
    <row r="565" spans="1:15" x14ac:dyDescent="0.25">
      <c r="A565" s="108"/>
      <c r="B565" s="109"/>
      <c r="C565" s="109"/>
      <c r="D565" s="110"/>
      <c r="E565" s="110"/>
      <c r="F565" s="111"/>
      <c r="G565" s="111"/>
      <c r="H565" s="111"/>
      <c r="I565" s="110"/>
      <c r="J565" s="110"/>
      <c r="K565" s="111"/>
      <c r="L565" s="111"/>
      <c r="M565" s="111"/>
      <c r="N565" s="110"/>
      <c r="O565" s="38"/>
    </row>
    <row r="566" spans="1:15" x14ac:dyDescent="0.25">
      <c r="A566" s="108"/>
      <c r="B566" s="109"/>
      <c r="C566" s="109"/>
      <c r="D566" s="110"/>
      <c r="E566" s="110"/>
      <c r="F566" s="111"/>
      <c r="G566" s="111"/>
      <c r="H566" s="111"/>
      <c r="I566" s="110"/>
      <c r="J566" s="110"/>
      <c r="K566" s="111"/>
      <c r="L566" s="111"/>
      <c r="M566" s="111"/>
      <c r="N566" s="110"/>
      <c r="O566" s="38"/>
    </row>
    <row r="567" spans="1:15" x14ac:dyDescent="0.25">
      <c r="A567" s="108"/>
      <c r="B567" s="109"/>
      <c r="C567" s="109"/>
      <c r="D567" s="110"/>
      <c r="E567" s="110"/>
      <c r="F567" s="111"/>
      <c r="G567" s="111"/>
      <c r="H567" s="111"/>
      <c r="I567" s="110"/>
      <c r="J567" s="110"/>
      <c r="K567" s="111"/>
      <c r="L567" s="111"/>
      <c r="M567" s="111"/>
      <c r="N567" s="110"/>
      <c r="O567" s="38"/>
    </row>
    <row r="568" spans="1:15" x14ac:dyDescent="0.25">
      <c r="A568" s="108"/>
      <c r="B568" s="109"/>
      <c r="C568" s="109"/>
      <c r="D568" s="110"/>
      <c r="E568" s="110"/>
      <c r="F568" s="111"/>
      <c r="G568" s="111"/>
      <c r="H568" s="111"/>
      <c r="I568" s="110"/>
      <c r="J568" s="110"/>
      <c r="K568" s="111"/>
      <c r="L568" s="111"/>
      <c r="M568" s="111"/>
      <c r="N568" s="110"/>
      <c r="O568" s="38"/>
    </row>
    <row r="569" spans="1:15" x14ac:dyDescent="0.25">
      <c r="A569" s="108"/>
      <c r="B569" s="109"/>
      <c r="C569" s="109"/>
      <c r="D569" s="110"/>
      <c r="E569" s="110"/>
      <c r="F569" s="111"/>
      <c r="G569" s="111"/>
      <c r="H569" s="111"/>
      <c r="I569" s="110"/>
      <c r="J569" s="110"/>
      <c r="K569" s="111"/>
      <c r="L569" s="111"/>
      <c r="M569" s="111"/>
      <c r="N569" s="110"/>
      <c r="O569" s="38"/>
    </row>
    <row r="570" spans="1:15" x14ac:dyDescent="0.25">
      <c r="A570" s="108"/>
      <c r="B570" s="109"/>
      <c r="C570" s="109"/>
      <c r="D570" s="110"/>
      <c r="E570" s="110"/>
      <c r="F570" s="111"/>
      <c r="G570" s="111"/>
      <c r="H570" s="111"/>
      <c r="I570" s="110"/>
      <c r="J570" s="110"/>
      <c r="K570" s="111"/>
      <c r="L570" s="111"/>
      <c r="M570" s="111"/>
      <c r="N570" s="110"/>
      <c r="O570" s="38"/>
    </row>
    <row r="571" spans="1:15" x14ac:dyDescent="0.25">
      <c r="A571" s="108"/>
      <c r="B571" s="109"/>
      <c r="C571" s="109"/>
      <c r="D571" s="110"/>
      <c r="E571" s="110"/>
      <c r="F571" s="111"/>
      <c r="G571" s="111"/>
      <c r="H571" s="111"/>
      <c r="I571" s="110"/>
      <c r="J571" s="110"/>
      <c r="K571" s="111"/>
      <c r="L571" s="111"/>
      <c r="M571" s="111"/>
      <c r="N571" s="110"/>
      <c r="O571" s="38"/>
    </row>
    <row r="572" spans="1:15" x14ac:dyDescent="0.25">
      <c r="A572" s="108"/>
      <c r="B572" s="109"/>
      <c r="C572" s="109"/>
      <c r="D572" s="110"/>
      <c r="E572" s="110"/>
      <c r="F572" s="111"/>
      <c r="G572" s="111"/>
      <c r="H572" s="111"/>
      <c r="I572" s="110"/>
      <c r="J572" s="110"/>
      <c r="K572" s="111"/>
      <c r="L572" s="111"/>
      <c r="M572" s="111"/>
      <c r="N572" s="110"/>
      <c r="O572" s="38"/>
    </row>
    <row r="573" spans="1:15" x14ac:dyDescent="0.25">
      <c r="A573" s="108"/>
      <c r="B573" s="109"/>
      <c r="C573" s="109"/>
      <c r="D573" s="110"/>
      <c r="E573" s="110"/>
      <c r="F573" s="111"/>
      <c r="G573" s="111"/>
      <c r="H573" s="111"/>
      <c r="I573" s="110"/>
      <c r="J573" s="110"/>
      <c r="K573" s="111"/>
      <c r="L573" s="111"/>
      <c r="M573" s="111"/>
      <c r="N573" s="110"/>
      <c r="O573" s="38"/>
    </row>
    <row r="574" spans="1:15" x14ac:dyDescent="0.25">
      <c r="A574" s="108"/>
      <c r="B574" s="109"/>
      <c r="C574" s="109"/>
      <c r="D574" s="110"/>
      <c r="E574" s="110"/>
      <c r="F574" s="111"/>
      <c r="G574" s="111"/>
      <c r="H574" s="111"/>
      <c r="I574" s="110"/>
      <c r="J574" s="110"/>
      <c r="K574" s="111"/>
      <c r="L574" s="111"/>
      <c r="M574" s="111"/>
      <c r="N574" s="110"/>
      <c r="O574" s="38"/>
    </row>
    <row r="575" spans="1:15" x14ac:dyDescent="0.25">
      <c r="A575" s="114"/>
      <c r="B575" s="115"/>
      <c r="C575" s="115"/>
      <c r="D575" s="110"/>
      <c r="E575" s="110"/>
      <c r="F575" s="111"/>
      <c r="G575" s="111"/>
      <c r="H575" s="111"/>
      <c r="I575" s="110"/>
      <c r="J575" s="110"/>
      <c r="K575" s="111"/>
      <c r="L575" s="111"/>
      <c r="M575" s="111"/>
      <c r="N575" s="110"/>
      <c r="O575" s="38"/>
    </row>
    <row r="576" spans="1:15" x14ac:dyDescent="0.25">
      <c r="A576" s="114"/>
      <c r="B576" s="115"/>
      <c r="C576" s="115"/>
      <c r="D576" s="110"/>
      <c r="E576" s="110"/>
      <c r="F576" s="111"/>
      <c r="G576" s="111"/>
      <c r="H576" s="111"/>
      <c r="I576" s="110"/>
      <c r="J576" s="110"/>
      <c r="K576" s="111"/>
      <c r="L576" s="111"/>
      <c r="M576" s="111"/>
      <c r="N576" s="110"/>
      <c r="O576" s="38"/>
    </row>
    <row r="577" spans="1:15" x14ac:dyDescent="0.25">
      <c r="A577" s="116"/>
      <c r="B577" s="117"/>
      <c r="C577" s="118"/>
      <c r="D577" s="102"/>
      <c r="E577" s="102"/>
      <c r="F577" s="102"/>
      <c r="G577" s="102"/>
      <c r="H577" s="102"/>
      <c r="I577" s="102"/>
      <c r="J577" s="102"/>
      <c r="K577" s="102"/>
      <c r="L577" s="102"/>
      <c r="M577" s="102"/>
      <c r="N577" s="102"/>
      <c r="O577" s="38"/>
    </row>
    <row r="578" spans="1:15" x14ac:dyDescent="0.25">
      <c r="D578" s="102"/>
      <c r="E578" s="102"/>
      <c r="F578" s="42"/>
      <c r="G578" s="42"/>
      <c r="H578" s="42"/>
      <c r="I578" s="102"/>
      <c r="J578" s="102"/>
      <c r="K578" s="42"/>
      <c r="L578" s="42"/>
      <c r="M578" s="42"/>
      <c r="N578" s="102"/>
      <c r="O578" s="38"/>
    </row>
    <row r="579" spans="1:15" x14ac:dyDescent="0.25">
      <c r="D579" s="102"/>
      <c r="E579" s="102"/>
      <c r="F579" s="42"/>
      <c r="G579" s="42"/>
      <c r="H579" s="42"/>
      <c r="I579" s="102"/>
      <c r="J579" s="102"/>
      <c r="K579" s="42"/>
      <c r="L579" s="42"/>
      <c r="M579" s="42"/>
      <c r="N579" s="102"/>
      <c r="O579" s="38"/>
    </row>
    <row r="580" spans="1:15" x14ac:dyDescent="0.25">
      <c r="D580" s="102"/>
      <c r="E580" s="102"/>
      <c r="F580" s="42"/>
      <c r="G580" s="42"/>
      <c r="H580" s="42"/>
      <c r="I580" s="102"/>
      <c r="J580" s="102"/>
      <c r="K580" s="42"/>
      <c r="L580" s="42"/>
      <c r="M580" s="42"/>
      <c r="N580" s="102"/>
      <c r="O580" s="38"/>
    </row>
    <row r="581" spans="1:15" x14ac:dyDescent="0.25">
      <c r="D581" s="102"/>
      <c r="E581" s="102"/>
      <c r="F581" s="42"/>
      <c r="G581" s="42"/>
      <c r="H581" s="42"/>
      <c r="I581" s="102"/>
      <c r="J581" s="102"/>
      <c r="K581" s="42"/>
      <c r="L581" s="42"/>
      <c r="M581" s="42"/>
      <c r="N581" s="102"/>
      <c r="O581" s="38"/>
    </row>
    <row r="582" spans="1:15" x14ac:dyDescent="0.25">
      <c r="D582" s="102"/>
      <c r="E582" s="102"/>
      <c r="F582" s="42"/>
      <c r="G582" s="42"/>
      <c r="H582" s="42"/>
      <c r="I582" s="102"/>
      <c r="J582" s="102"/>
      <c r="K582" s="42"/>
      <c r="L582" s="42"/>
      <c r="M582" s="42"/>
      <c r="N582" s="102"/>
      <c r="O582" s="38"/>
    </row>
    <row r="583" spans="1:15" x14ac:dyDescent="0.25">
      <c r="D583" s="102"/>
      <c r="E583" s="102"/>
      <c r="F583" s="42"/>
      <c r="G583" s="42"/>
      <c r="H583" s="42"/>
      <c r="I583" s="102"/>
      <c r="J583" s="102"/>
      <c r="K583" s="42"/>
      <c r="L583" s="42"/>
      <c r="M583" s="42"/>
      <c r="N583" s="102"/>
      <c r="O583" s="38"/>
    </row>
    <row r="584" spans="1:15" x14ac:dyDescent="0.25">
      <c r="A584" s="119"/>
      <c r="B584" s="38"/>
      <c r="C584" s="38"/>
      <c r="D584" s="102"/>
      <c r="E584" s="102"/>
      <c r="F584" s="42"/>
      <c r="G584" s="42"/>
      <c r="H584" s="42"/>
      <c r="I584" s="102"/>
      <c r="J584" s="102"/>
      <c r="K584" s="42"/>
      <c r="L584" s="42"/>
      <c r="M584" s="42"/>
      <c r="N584" s="102"/>
      <c r="O584" s="38"/>
    </row>
    <row r="585" spans="1:15" x14ac:dyDescent="0.25">
      <c r="A585" s="119"/>
      <c r="B585" s="38"/>
      <c r="C585" s="38"/>
      <c r="D585" s="102"/>
      <c r="E585" s="102"/>
      <c r="F585" s="42"/>
      <c r="G585" s="42"/>
      <c r="H585" s="42"/>
      <c r="I585" s="102"/>
      <c r="J585" s="102"/>
      <c r="K585" s="42"/>
      <c r="L585" s="42"/>
      <c r="M585" s="42"/>
      <c r="N585" s="102"/>
      <c r="O585" s="38"/>
    </row>
    <row r="586" spans="1:15" x14ac:dyDescent="0.25">
      <c r="A586" s="119"/>
      <c r="B586" s="38"/>
      <c r="C586" s="38"/>
      <c r="D586" s="102"/>
      <c r="E586" s="102"/>
      <c r="F586" s="42"/>
      <c r="G586" s="42"/>
      <c r="H586" s="42"/>
      <c r="I586" s="102"/>
      <c r="J586" s="102"/>
      <c r="K586" s="42"/>
      <c r="L586" s="42"/>
      <c r="M586" s="42"/>
      <c r="N586" s="102"/>
      <c r="O586" s="38"/>
    </row>
    <row r="587" spans="1:15" x14ac:dyDescent="0.25">
      <c r="A587" s="119"/>
      <c r="B587" s="38"/>
      <c r="C587" s="38"/>
      <c r="D587" s="102"/>
      <c r="E587" s="102"/>
      <c r="F587" s="42"/>
      <c r="G587" s="42"/>
      <c r="H587" s="42"/>
      <c r="I587" s="102"/>
      <c r="J587" s="102"/>
      <c r="K587" s="42"/>
      <c r="L587" s="42"/>
      <c r="M587" s="42"/>
      <c r="N587" s="102"/>
      <c r="O587" s="38"/>
    </row>
    <row r="588" spans="1:15" x14ac:dyDescent="0.25">
      <c r="A588" s="119"/>
      <c r="B588" s="38"/>
      <c r="C588" s="38"/>
      <c r="D588" s="102"/>
      <c r="E588" s="102"/>
      <c r="F588" s="42"/>
      <c r="G588" s="42"/>
      <c r="H588" s="42"/>
      <c r="I588" s="102"/>
      <c r="J588" s="102"/>
      <c r="K588" s="42"/>
      <c r="L588" s="42"/>
      <c r="M588" s="42"/>
      <c r="N588" s="102"/>
      <c r="O588" s="38"/>
    </row>
    <row r="589" spans="1:15" x14ac:dyDescent="0.25">
      <c r="A589" s="119"/>
      <c r="B589" s="38"/>
      <c r="C589" s="38"/>
      <c r="D589" s="102"/>
      <c r="E589" s="102"/>
      <c r="F589" s="42"/>
      <c r="G589" s="42"/>
      <c r="H589" s="42"/>
      <c r="I589" s="102"/>
      <c r="J589" s="102"/>
      <c r="K589" s="42"/>
      <c r="L589" s="42"/>
      <c r="M589" s="42"/>
      <c r="N589" s="102"/>
      <c r="O589" s="38"/>
    </row>
    <row r="590" spans="1:15" x14ac:dyDescent="0.25">
      <c r="A590" s="119"/>
      <c r="B590" s="38"/>
      <c r="C590" s="38"/>
      <c r="D590" s="102"/>
      <c r="E590" s="102"/>
      <c r="F590" s="42"/>
      <c r="G590" s="42"/>
      <c r="H590" s="42"/>
      <c r="I590" s="102"/>
      <c r="J590" s="102"/>
      <c r="K590" s="42"/>
      <c r="L590" s="42"/>
      <c r="M590" s="42"/>
      <c r="N590" s="102"/>
      <c r="O590" s="38"/>
    </row>
    <row r="591" spans="1:15" x14ac:dyDescent="0.25">
      <c r="A591" s="119"/>
      <c r="B591" s="38"/>
      <c r="C591" s="38"/>
      <c r="D591" s="102"/>
      <c r="E591" s="102"/>
      <c r="F591" s="42"/>
      <c r="G591" s="42"/>
      <c r="H591" s="42"/>
      <c r="I591" s="102"/>
      <c r="J591" s="102"/>
      <c r="K591" s="42"/>
      <c r="L591" s="42"/>
      <c r="M591" s="42"/>
      <c r="N591" s="102"/>
      <c r="O591" s="38"/>
    </row>
    <row r="592" spans="1:15" x14ac:dyDescent="0.25">
      <c r="A592" s="119"/>
      <c r="B592" s="38"/>
      <c r="C592" s="38"/>
      <c r="D592" s="102"/>
      <c r="E592" s="102"/>
      <c r="F592" s="42"/>
      <c r="G592" s="42"/>
      <c r="H592" s="42"/>
      <c r="I592" s="102"/>
      <c r="J592" s="102"/>
      <c r="K592" s="42"/>
      <c r="L592" s="42"/>
      <c r="M592" s="42"/>
      <c r="N592" s="102"/>
      <c r="O592" s="38"/>
    </row>
    <row r="593" spans="1:15" x14ac:dyDescent="0.25">
      <c r="A593" s="119"/>
      <c r="B593" s="38"/>
      <c r="C593" s="38"/>
      <c r="D593" s="102"/>
      <c r="E593" s="102"/>
      <c r="F593" s="42"/>
      <c r="G593" s="42"/>
      <c r="H593" s="42"/>
      <c r="I593" s="102"/>
      <c r="J593" s="102"/>
      <c r="K593" s="42"/>
      <c r="L593" s="42"/>
      <c r="M593" s="42"/>
      <c r="N593" s="102"/>
      <c r="O593" s="38"/>
    </row>
    <row r="594" spans="1:15" x14ac:dyDescent="0.25">
      <c r="A594" s="119"/>
      <c r="B594" s="38"/>
      <c r="C594" s="38"/>
      <c r="D594" s="102"/>
      <c r="E594" s="102"/>
      <c r="F594" s="42"/>
      <c r="G594" s="42"/>
      <c r="H594" s="42"/>
      <c r="I594" s="102"/>
      <c r="J594" s="102"/>
      <c r="K594" s="42"/>
      <c r="L594" s="42"/>
      <c r="M594" s="42"/>
      <c r="N594" s="102"/>
      <c r="O594" s="38"/>
    </row>
    <row r="595" spans="1:15" x14ac:dyDescent="0.25">
      <c r="A595" s="119"/>
      <c r="B595" s="38"/>
      <c r="C595" s="38"/>
      <c r="D595" s="102"/>
      <c r="E595" s="102"/>
      <c r="F595" s="42"/>
      <c r="G595" s="42"/>
      <c r="H595" s="42"/>
      <c r="I595" s="102"/>
      <c r="J595" s="102"/>
      <c r="K595" s="42"/>
      <c r="L595" s="42"/>
      <c r="M595" s="42"/>
      <c r="N595" s="102"/>
      <c r="O595" s="38"/>
    </row>
    <row r="596" spans="1:15" x14ac:dyDescent="0.25">
      <c r="A596" s="119"/>
      <c r="B596" s="38"/>
      <c r="C596" s="38"/>
      <c r="D596" s="102"/>
      <c r="E596" s="102"/>
      <c r="F596" s="42"/>
      <c r="G596" s="42"/>
      <c r="H596" s="42"/>
      <c r="I596" s="102"/>
      <c r="J596" s="102"/>
      <c r="K596" s="42"/>
      <c r="L596" s="42"/>
      <c r="M596" s="42"/>
      <c r="N596" s="102"/>
      <c r="O596" s="38"/>
    </row>
    <row r="597" spans="1:15" x14ac:dyDescent="0.25">
      <c r="A597" s="119"/>
      <c r="B597" s="38"/>
      <c r="C597" s="38"/>
      <c r="D597" s="102"/>
      <c r="E597" s="102"/>
      <c r="F597" s="42"/>
      <c r="G597" s="42"/>
      <c r="H597" s="42"/>
      <c r="I597" s="102"/>
      <c r="J597" s="102"/>
      <c r="K597" s="42"/>
      <c r="L597" s="42"/>
      <c r="M597" s="42"/>
      <c r="N597" s="102"/>
      <c r="O597" s="38"/>
    </row>
    <row r="598" spans="1:15" x14ac:dyDescent="0.25">
      <c r="A598" s="119"/>
      <c r="B598" s="38"/>
      <c r="C598" s="38"/>
      <c r="D598" s="102"/>
      <c r="E598" s="102"/>
      <c r="F598" s="42"/>
      <c r="G598" s="42"/>
      <c r="H598" s="42"/>
      <c r="I598" s="102"/>
      <c r="J598" s="102"/>
      <c r="K598" s="42"/>
      <c r="L598" s="42"/>
      <c r="M598" s="42"/>
      <c r="N598" s="102"/>
      <c r="O598" s="38"/>
    </row>
    <row r="599" spans="1:15" x14ac:dyDescent="0.25">
      <c r="A599" s="119"/>
      <c r="B599" s="38"/>
      <c r="C599" s="38"/>
      <c r="D599" s="102"/>
      <c r="E599" s="102"/>
      <c r="F599" s="42"/>
      <c r="G599" s="42"/>
      <c r="H599" s="42"/>
      <c r="I599" s="102"/>
      <c r="J599" s="102"/>
      <c r="K599" s="42"/>
      <c r="L599" s="42"/>
      <c r="M599" s="42"/>
      <c r="N599" s="102"/>
      <c r="O599" s="38"/>
    </row>
    <row r="600" spans="1:15" x14ac:dyDescent="0.25">
      <c r="A600" s="119"/>
      <c r="B600" s="38"/>
      <c r="C600" s="38"/>
      <c r="D600" s="102"/>
      <c r="E600" s="102"/>
      <c r="F600" s="42"/>
      <c r="G600" s="42"/>
      <c r="H600" s="42"/>
      <c r="I600" s="102"/>
      <c r="J600" s="102"/>
      <c r="K600" s="42"/>
      <c r="L600" s="42"/>
      <c r="M600" s="42"/>
      <c r="N600" s="102"/>
      <c r="O600" s="38"/>
    </row>
    <row r="601" spans="1:15" x14ac:dyDescent="0.25">
      <c r="A601" s="119"/>
      <c r="B601" s="38"/>
      <c r="C601" s="38"/>
      <c r="D601" s="102"/>
      <c r="E601" s="102"/>
      <c r="F601" s="42"/>
      <c r="G601" s="42"/>
      <c r="H601" s="42"/>
      <c r="I601" s="102"/>
      <c r="J601" s="102"/>
      <c r="K601" s="42"/>
      <c r="L601" s="42"/>
      <c r="M601" s="42"/>
      <c r="N601" s="102"/>
      <c r="O601" s="38"/>
    </row>
    <row r="602" spans="1:15" x14ac:dyDescent="0.25">
      <c r="A602" s="119"/>
      <c r="B602" s="38"/>
      <c r="C602" s="38"/>
      <c r="D602" s="102"/>
      <c r="E602" s="102"/>
      <c r="F602" s="42"/>
      <c r="G602" s="42"/>
      <c r="H602" s="42"/>
      <c r="I602" s="102"/>
      <c r="J602" s="102"/>
      <c r="K602" s="42"/>
      <c r="L602" s="42"/>
      <c r="M602" s="42"/>
      <c r="N602" s="102"/>
      <c r="O602" s="38"/>
    </row>
  </sheetData>
  <mergeCells count="17">
    <mergeCell ref="J7:J8"/>
    <mergeCell ref="K7:L7"/>
    <mergeCell ref="L2:N2"/>
    <mergeCell ref="L3:N3"/>
    <mergeCell ref="A4:N4"/>
    <mergeCell ref="A6:A8"/>
    <mergeCell ref="B6:B8"/>
    <mergeCell ref="C6:C8"/>
    <mergeCell ref="D6:H6"/>
    <mergeCell ref="I6:M6"/>
    <mergeCell ref="N6:N8"/>
    <mergeCell ref="D7:D8"/>
    <mergeCell ref="M7:M8"/>
    <mergeCell ref="E7:E8"/>
    <mergeCell ref="F7:G7"/>
    <mergeCell ref="H7:H8"/>
    <mergeCell ref="I7:I8"/>
  </mergeCells>
  <printOptions horizontalCentered="1"/>
  <pageMargins left="0.27559055118110237" right="0.27559055118110237" top="0.35433070866141736" bottom="0.39370078740157483" header="0.31496062992125984" footer="0.19685039370078741"/>
  <pageSetup paperSize="9" scale="47" fitToHeight="0" orientation="landscape" r:id="rId1"/>
  <headerFooter alignWithMargins="0">
    <oddFooter>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ardDocument" ma:contentTypeID="0x0101005082CF9611B70740801F57C691914AA100112606590970F34A82426E1C2D62EACA" ma:contentTypeVersion="5" ma:contentTypeDescription="Create a new document." ma:contentTypeScope="" ma:versionID="e88d032e5c05709882a2872344745ac7">
  <xsd:schema xmlns:xsd="http://www.w3.org/2001/XMLSchema" xmlns:xs="http://www.w3.org/2001/XMLSchema" xmlns:p="http://schemas.microsoft.com/office/2006/metadata/properties" xmlns:ns2="34080153-28b6-45f6-b1c8-49842029d766" targetNamespace="http://schemas.microsoft.com/office/2006/metadata/properties" ma:root="true" ma:fieldsID="a882dbd854289878c5a6b1c409cdc962" ns2:_="">
    <xsd:import namespace="34080153-28b6-45f6-b1c8-49842029d76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080153-28b6-45f6-b1c8-49842029d76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Спільний доступ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44320C-75A7-4B09-A4D0-0B7AE4FD496D}">
  <ds:schemaRefs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34080153-28b6-45f6-b1c8-49842029d766"/>
  </ds:schemaRefs>
</ds:datastoreItem>
</file>

<file path=customXml/itemProps2.xml><?xml version="1.0" encoding="utf-8"?>
<ds:datastoreItem xmlns:ds="http://schemas.openxmlformats.org/officeDocument/2006/customXml" ds:itemID="{50F755A3-A9A6-4FAE-B392-0459659E42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D5FCB3-3D1F-4814-85FD-4004DD84B0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080153-28b6-45f6-b1c8-49842029d7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6</vt:i4>
      </vt:variant>
    </vt:vector>
  </HeadingPairs>
  <TitlesOfParts>
    <vt:vector size="8" baseType="lpstr">
      <vt:lpstr>dod1</vt:lpstr>
      <vt:lpstr>dod2</vt:lpstr>
      <vt:lpstr>q</vt:lpstr>
      <vt:lpstr>qq</vt:lpstr>
      <vt:lpstr>'dod1'!Заголовки_для_друку</vt:lpstr>
      <vt:lpstr>'dod2'!Заголовки_для_друку</vt:lpstr>
      <vt:lpstr>'dod1'!Область_друку</vt:lpstr>
      <vt:lpstr>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Черченко Людмила Володимирівна</dc:creator>
  <cp:lastModifiedBy>Samoilova</cp:lastModifiedBy>
  <dcterms:created xsi:type="dcterms:W3CDTF">2021-06-17T01:12:12Z</dcterms:created>
  <dcterms:modified xsi:type="dcterms:W3CDTF">2021-07-09T11:50:49Z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0x0101005082CF9611B70740801F57C691914AA100112606590970F34A82426E1C2D62EACA</vt:lpwstr>
  </property>
</Properties>
</file>